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Geoffrey Peter Smith\Desktop\"/>
    </mc:Choice>
  </mc:AlternateContent>
  <xr:revisionPtr revIDLastSave="0" documentId="13_ncr:1_{992F4D97-609C-4287-AA62-09D7DB45C169}" xr6:coauthVersionLast="45" xr6:coauthVersionMax="45" xr10:uidLastSave="{00000000-0000-0000-0000-000000000000}"/>
  <bookViews>
    <workbookView xWindow="-110" yWindow="-110" windowWidth="16220" windowHeight="8760" xr2:uid="{00000000-000D-0000-FFFF-FFFF00000000}"/>
  </bookViews>
  <sheets>
    <sheet name="OLD" sheetId="2" r:id="rId1"/>
    <sheet name="NEW" sheetId="1" r:id="rId2"/>
    <sheet name="NPV" sheetId="4" r:id="rId3"/>
  </sheets>
  <definedNames>
    <definedName name="Inflation">OLD!$B$2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B13" i="1"/>
  <c r="C13" i="1" l="1"/>
  <c r="B39" i="4"/>
  <c r="L31" i="4"/>
  <c r="K31" i="4"/>
  <c r="J31" i="4"/>
  <c r="I31" i="4"/>
  <c r="H31" i="4"/>
  <c r="G31" i="4"/>
  <c r="F31" i="4"/>
  <c r="E31" i="4"/>
  <c r="D31" i="4"/>
  <c r="C31" i="4"/>
  <c r="B28" i="4"/>
  <c r="B31" i="4"/>
  <c r="L19" i="4"/>
  <c r="K19" i="4"/>
  <c r="D19" i="4"/>
  <c r="C19" i="4"/>
  <c r="J19" i="4"/>
  <c r="I19" i="4"/>
  <c r="H19" i="4"/>
  <c r="G19" i="4"/>
  <c r="F19" i="4"/>
  <c r="E19" i="4"/>
  <c r="B19" i="4"/>
  <c r="B32" i="4" l="1"/>
  <c r="B20" i="4"/>
  <c r="D13" i="1"/>
  <c r="D13" i="2" l="1"/>
  <c r="E13" i="1"/>
  <c r="C13" i="2"/>
  <c r="B13" i="2"/>
  <c r="E13" i="2" l="1"/>
  <c r="F13" i="1"/>
  <c r="E20" i="4" l="1"/>
  <c r="F13" i="2"/>
  <c r="G20" i="4"/>
  <c r="F20" i="4"/>
  <c r="G13" i="1"/>
  <c r="D20" i="4"/>
  <c r="E32" i="4" l="1"/>
  <c r="G32" i="4"/>
  <c r="F32" i="4"/>
  <c r="G13" i="2"/>
  <c r="D32" i="4"/>
  <c r="H13" i="1"/>
  <c r="C32" i="4"/>
  <c r="C20" i="4"/>
  <c r="H13" i="2" l="1"/>
  <c r="I13" i="1"/>
  <c r="I13" i="2" l="1"/>
  <c r="J20" i="4" s="1"/>
  <c r="J13" i="1"/>
  <c r="K13" i="1"/>
  <c r="J32" i="4" l="1"/>
  <c r="I20" i="4"/>
  <c r="I32" i="4"/>
  <c r="J13" i="2"/>
  <c r="H32" i="4"/>
  <c r="K13" i="2"/>
  <c r="H20" i="4"/>
  <c r="L20" i="4" l="1"/>
  <c r="L32" i="4"/>
  <c r="B34" i="4" l="1"/>
  <c r="B38" i="4"/>
  <c r="B40" i="4" s="1"/>
  <c r="K32" i="4"/>
  <c r="B33" i="4" s="1"/>
  <c r="B36" i="4" s="1"/>
  <c r="B22" i="4"/>
  <c r="K20" i="4"/>
  <c r="B21" i="4" s="1"/>
  <c r="B23" i="4"/>
</calcChain>
</file>

<file path=xl/sharedStrings.xml><?xml version="1.0" encoding="utf-8"?>
<sst xmlns="http://schemas.openxmlformats.org/spreadsheetml/2006/main" count="53" uniqueCount="38">
  <si>
    <t>Materials</t>
  </si>
  <si>
    <t>Direct labor</t>
  </si>
  <si>
    <t>Overhead</t>
  </si>
  <si>
    <t>Total</t>
  </si>
  <si>
    <t>Depreciation</t>
  </si>
  <si>
    <t>Project cash flows in pesos</t>
  </si>
  <si>
    <t>Incremental EBIT</t>
  </si>
  <si>
    <t>Incremental Depreciation</t>
  </si>
  <si>
    <t>Incremental EBITDA</t>
  </si>
  <si>
    <t>After-tax salvage value</t>
  </si>
  <si>
    <t>Free cash flow in pesos</t>
  </si>
  <si>
    <t>New equipment</t>
  </si>
  <si>
    <t>(1) Operating Cash Flow</t>
  </si>
  <si>
    <t>(2) Change in Net Working Capital</t>
  </si>
  <si>
    <t>(3) CAPEX</t>
  </si>
  <si>
    <t>Present value</t>
  </si>
  <si>
    <t>Cost of capital</t>
  </si>
  <si>
    <t>Discount factor</t>
  </si>
  <si>
    <t>NPV pesos</t>
  </si>
  <si>
    <t>Net present value in pesos</t>
  </si>
  <si>
    <t>Net present value in Euros</t>
  </si>
  <si>
    <t>Free cash flow in Euros</t>
  </si>
  <si>
    <t>Spot exhange rate</t>
  </si>
  <si>
    <t>IRR pesos</t>
  </si>
  <si>
    <t>IRR Euros</t>
  </si>
  <si>
    <t>Relative inflation</t>
  </si>
  <si>
    <t>Projected exchange rate (RPPP)</t>
  </si>
  <si>
    <t>Projected operating costs for old manual process</t>
  </si>
  <si>
    <t>Projected depreciation for old manual process</t>
  </si>
  <si>
    <t>Unit volume (000's)</t>
  </si>
  <si>
    <t>Materials / unit</t>
  </si>
  <si>
    <t>Direct labor / unit</t>
  </si>
  <si>
    <t>Inflation MXN</t>
  </si>
  <si>
    <t>Projected operating costs for new automatic equipment</t>
  </si>
  <si>
    <t>Projected depreciation for new automatic equipment</t>
  </si>
  <si>
    <t>NPV pesos function</t>
  </si>
  <si>
    <t>NPV euros</t>
  </si>
  <si>
    <t>NPV euros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</si>
</sst>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_);[Red]\(#,##0.000\)"/>
    <numFmt numFmtId="165" formatCode="#,##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3" fontId="0" fillId="0" borderId="0" xfId="0" applyNumberFormat="1"/>
    <xf numFmtId="0" fontId="3" fillId="0" borderId="0" xfId="0" applyFont="1" applyAlignment="1">
      <alignment horizontal="center"/>
    </xf>
    <xf numFmtId="3" fontId="2" fillId="0" borderId="0" xfId="0" applyNumberFormat="1" applyFont="1"/>
    <xf numFmtId="38" fontId="0" fillId="0" borderId="0" xfId="0" applyNumberFormat="1"/>
    <xf numFmtId="38" fontId="2" fillId="0" borderId="0" xfId="0" applyNumberFormat="1" applyFont="1"/>
    <xf numFmtId="0" fontId="0" fillId="0" borderId="0" xfId="0" applyFont="1"/>
    <xf numFmtId="38" fontId="0" fillId="0" borderId="0" xfId="0" applyNumberFormat="1" applyFont="1"/>
    <xf numFmtId="38" fontId="1" fillId="0" borderId="0" xfId="0" applyNumberFormat="1" applyFont="1"/>
    <xf numFmtId="10" fontId="0" fillId="0" borderId="0" xfId="0" applyNumberFormat="1"/>
    <xf numFmtId="40" fontId="0" fillId="0" borderId="0" xfId="0" applyNumberFormat="1"/>
    <xf numFmtId="164" fontId="0" fillId="0" borderId="0" xfId="0" applyNumberFormat="1"/>
    <xf numFmtId="38" fontId="1" fillId="2" borderId="0" xfId="0" applyNumberFormat="1" applyFont="1" applyFill="1"/>
    <xf numFmtId="38" fontId="3" fillId="0" borderId="0" xfId="0" applyNumberFormat="1" applyFont="1" applyAlignment="1">
      <alignment horizontal="center"/>
    </xf>
    <xf numFmtId="40" fontId="0" fillId="0" borderId="0" xfId="0" applyNumberFormat="1" applyFont="1"/>
    <xf numFmtId="10" fontId="1" fillId="2" borderId="0" xfId="0" applyNumberFormat="1" applyFont="1" applyFill="1"/>
    <xf numFmtId="165" fontId="0" fillId="0" borderId="0" xfId="0" applyNumberFormat="1"/>
    <xf numFmtId="10" fontId="1" fillId="0" borderId="0" xfId="0" applyNumberFormat="1" applyFont="1" applyAlignment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zoomScale="110" zoomScaleNormal="110" workbookViewId="0">
      <selection sqref="A1:K1"/>
    </sheetView>
  </sheetViews>
  <sheetFormatPr defaultRowHeight="14.5" x14ac:dyDescent="0.35"/>
  <cols>
    <col min="1" max="1" width="17.08984375" bestFit="1" customWidth="1"/>
    <col min="2" max="14" width="13.54296875" customWidth="1"/>
  </cols>
  <sheetData>
    <row r="1" spans="1:11" x14ac:dyDescent="0.35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35">
      <c r="A2" s="2" t="s">
        <v>32</v>
      </c>
      <c r="B2" s="20">
        <v>7.0000000000000007E-2</v>
      </c>
      <c r="C2" s="3"/>
      <c r="D2" s="3"/>
      <c r="E2" s="3"/>
      <c r="F2" s="3"/>
      <c r="G2" s="3"/>
      <c r="H2" s="3"/>
      <c r="I2" s="3"/>
      <c r="J2" s="3"/>
      <c r="K2" s="3"/>
    </row>
    <row r="3" spans="1:1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35">
      <c r="A4" t="s">
        <v>29</v>
      </c>
      <c r="B4" s="4">
        <v>496000</v>
      </c>
      <c r="C4" s="4">
        <v>545600</v>
      </c>
      <c r="D4" s="4">
        <v>600160</v>
      </c>
      <c r="E4" s="4">
        <v>660176</v>
      </c>
      <c r="F4" s="4">
        <v>660176</v>
      </c>
      <c r="G4" s="4">
        <v>660176</v>
      </c>
      <c r="H4" s="4">
        <v>660176</v>
      </c>
      <c r="I4" s="4">
        <v>660176</v>
      </c>
      <c r="J4" s="4">
        <v>660176</v>
      </c>
      <c r="K4" s="4">
        <v>660176</v>
      </c>
    </row>
    <row r="6" spans="1:11" x14ac:dyDescent="0.35">
      <c r="A6" t="s">
        <v>30</v>
      </c>
      <c r="B6" s="19">
        <v>1.1387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35">
      <c r="A7" t="s">
        <v>31</v>
      </c>
      <c r="B7" s="19">
        <v>2.2484000000000002</v>
      </c>
      <c r="C7" s="19"/>
      <c r="D7" s="19"/>
      <c r="E7" s="19"/>
      <c r="F7" s="19"/>
      <c r="G7" s="19"/>
      <c r="H7" s="19"/>
      <c r="I7" s="19"/>
      <c r="J7" s="19"/>
      <c r="K7" s="19"/>
    </row>
    <row r="9" spans="1:11" x14ac:dyDescent="0.35">
      <c r="B9" s="5">
        <v>2009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</row>
    <row r="10" spans="1:11" x14ac:dyDescent="0.35">
      <c r="A10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5">
      <c r="A11" t="s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5">
      <c r="A12" t="s">
        <v>2</v>
      </c>
      <c r="B12" s="6">
        <v>1680000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35">
      <c r="A13" t="s">
        <v>3</v>
      </c>
      <c r="B13" s="4">
        <f>SUM(B10:B12)</f>
        <v>1680000</v>
      </c>
      <c r="C13" s="4">
        <f t="shared" ref="C13" si="0">SUM(C10:C12)</f>
        <v>0</v>
      </c>
      <c r="D13" s="4">
        <f t="shared" ref="D13:K13" si="1">SUM(D10:D12)</f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</row>
    <row r="15" spans="1:11" x14ac:dyDescent="0.35">
      <c r="A15" s="21" t="s">
        <v>28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x14ac:dyDescent="0.35">
      <c r="B16" s="5">
        <v>2009</v>
      </c>
      <c r="C16" s="5">
        <v>2010</v>
      </c>
      <c r="D16" s="5">
        <v>2011</v>
      </c>
      <c r="E16" s="5">
        <v>2012</v>
      </c>
      <c r="F16" s="5">
        <v>2013</v>
      </c>
      <c r="G16" s="5">
        <v>2014</v>
      </c>
      <c r="H16" s="5">
        <v>2015</v>
      </c>
      <c r="I16" s="5">
        <v>2016</v>
      </c>
      <c r="J16" s="5">
        <v>2017</v>
      </c>
      <c r="K16" s="5">
        <v>2018</v>
      </c>
    </row>
    <row r="17" spans="1:11" x14ac:dyDescent="0.35">
      <c r="A17" t="s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2">
    <mergeCell ref="A1:K1"/>
    <mergeCell ref="A15:K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zoomScale="130" zoomScaleNormal="130" workbookViewId="0">
      <selection sqref="A1:K1"/>
    </sheetView>
  </sheetViews>
  <sheetFormatPr defaultRowHeight="14.5" x14ac:dyDescent="0.35"/>
  <cols>
    <col min="1" max="1" width="17.08984375" bestFit="1" customWidth="1"/>
    <col min="2" max="13" width="12.26953125" customWidth="1"/>
  </cols>
  <sheetData>
    <row r="1" spans="1:11" x14ac:dyDescent="0.35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35">
      <c r="A2" s="2" t="s">
        <v>32</v>
      </c>
      <c r="B2" s="20">
        <f>Inflation</f>
        <v>7.0000000000000007E-2</v>
      </c>
      <c r="C2" s="3"/>
      <c r="D2" s="3"/>
      <c r="E2" s="3"/>
      <c r="F2" s="3"/>
      <c r="G2" s="3"/>
      <c r="H2" s="3"/>
      <c r="I2" s="3"/>
      <c r="J2" s="3"/>
      <c r="K2" s="3"/>
    </row>
    <row r="3" spans="1:1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35">
      <c r="A4" t="s">
        <v>29</v>
      </c>
      <c r="B4" s="4">
        <v>496000</v>
      </c>
      <c r="C4" s="4">
        <v>545600</v>
      </c>
      <c r="D4" s="4">
        <v>600160</v>
      </c>
      <c r="E4" s="4">
        <v>660176</v>
      </c>
      <c r="F4" s="4">
        <v>660176</v>
      </c>
      <c r="G4" s="4">
        <v>660176</v>
      </c>
      <c r="H4" s="4">
        <v>660176</v>
      </c>
      <c r="I4" s="4">
        <v>660176</v>
      </c>
      <c r="J4" s="4">
        <v>660176</v>
      </c>
      <c r="K4" s="4">
        <v>660176</v>
      </c>
    </row>
    <row r="6" spans="1:11" x14ac:dyDescent="0.35">
      <c r="A6" t="s">
        <v>30</v>
      </c>
      <c r="B6" s="19">
        <v>1.0931999999999999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35">
      <c r="A7" t="s">
        <v>31</v>
      </c>
      <c r="B7" s="19">
        <v>1.0567</v>
      </c>
      <c r="C7" s="19"/>
      <c r="D7" s="19"/>
      <c r="E7" s="19"/>
      <c r="F7" s="19"/>
      <c r="G7" s="19"/>
      <c r="H7" s="19"/>
      <c r="I7" s="19"/>
      <c r="J7" s="19"/>
      <c r="K7" s="19"/>
    </row>
    <row r="9" spans="1:11" x14ac:dyDescent="0.35">
      <c r="B9" s="5">
        <v>2009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</row>
    <row r="10" spans="1:11" x14ac:dyDescent="0.35">
      <c r="A10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5">
      <c r="A11" t="s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5">
      <c r="A12" t="s">
        <v>2</v>
      </c>
      <c r="B12" s="6">
        <v>1566211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35">
      <c r="A13" t="s">
        <v>3</v>
      </c>
      <c r="B13" s="4">
        <f>SUM(B10:B12)</f>
        <v>1566211</v>
      </c>
      <c r="C13" s="4">
        <f t="shared" ref="C13:K13" si="0">SUM(C10:C12)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</row>
    <row r="15" spans="1:11" x14ac:dyDescent="0.35">
      <c r="A15" s="21" t="s">
        <v>34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x14ac:dyDescent="0.35">
      <c r="B16" s="5">
        <v>2009</v>
      </c>
      <c r="C16" s="5">
        <v>2010</v>
      </c>
      <c r="D16" s="5">
        <v>2011</v>
      </c>
      <c r="E16" s="5">
        <v>2012</v>
      </c>
      <c r="F16" s="5">
        <v>2013</v>
      </c>
      <c r="G16" s="5">
        <v>2014</v>
      </c>
      <c r="H16" s="5">
        <v>2015</v>
      </c>
      <c r="I16" s="5">
        <v>2016</v>
      </c>
      <c r="J16" s="5">
        <v>2017</v>
      </c>
      <c r="K16" s="5">
        <v>2018</v>
      </c>
    </row>
    <row r="17" spans="1:11" x14ac:dyDescent="0.35">
      <c r="A17" t="s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2">
    <mergeCell ref="A1:K1"/>
    <mergeCell ref="A15:K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2"/>
  <sheetViews>
    <sheetView zoomScale="90" zoomScaleNormal="90" workbookViewId="0"/>
  </sheetViews>
  <sheetFormatPr defaultRowHeight="14.5" x14ac:dyDescent="0.35"/>
  <cols>
    <col min="1" max="1" width="31.54296875" bestFit="1" customWidth="1"/>
    <col min="2" max="27" width="14.54296875" customWidth="1"/>
  </cols>
  <sheetData>
    <row r="1" spans="1:12" x14ac:dyDescent="0.35">
      <c r="A1" s="1" t="s">
        <v>5</v>
      </c>
    </row>
    <row r="3" spans="1:12" x14ac:dyDescent="0.35">
      <c r="B3" s="5">
        <v>2008</v>
      </c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  <c r="L3" s="5">
        <v>2018</v>
      </c>
    </row>
    <row r="4" spans="1:12" x14ac:dyDescent="0.35">
      <c r="A4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35">
      <c r="A5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35">
      <c r="A6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35">
      <c r="A7" s="1" t="s">
        <v>12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x14ac:dyDescent="0.35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35">
      <c r="A9" s="1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x14ac:dyDescent="0.3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35">
      <c r="A11" s="9" t="s">
        <v>11</v>
      </c>
      <c r="B11" s="10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35">
      <c r="A12" s="9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35">
      <c r="A13" s="1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3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35">
      <c r="A15" s="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x14ac:dyDescent="0.35">
      <c r="B16" s="16">
        <v>0</v>
      </c>
      <c r="C16" s="16">
        <v>1</v>
      </c>
      <c r="D16" s="16">
        <v>2</v>
      </c>
      <c r="E16" s="16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</row>
    <row r="17" spans="1:12" x14ac:dyDescent="0.35">
      <c r="A17" s="1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35">
      <c r="A18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35">
      <c r="A19" s="9" t="s">
        <v>17</v>
      </c>
      <c r="B19" s="14">
        <f>1/(1+B18)^B16</f>
        <v>1</v>
      </c>
      <c r="C19" s="14">
        <f t="shared" ref="C19:L19" si="0">1/(1+C18)^C16</f>
        <v>1</v>
      </c>
      <c r="D19" s="14">
        <f t="shared" si="0"/>
        <v>1</v>
      </c>
      <c r="E19" s="14">
        <f t="shared" si="0"/>
        <v>1</v>
      </c>
      <c r="F19" s="14">
        <f t="shared" si="0"/>
        <v>1</v>
      </c>
      <c r="G19" s="14">
        <f t="shared" si="0"/>
        <v>1</v>
      </c>
      <c r="H19" s="14">
        <f t="shared" si="0"/>
        <v>1</v>
      </c>
      <c r="I19" s="14">
        <f t="shared" si="0"/>
        <v>1</v>
      </c>
      <c r="J19" s="14">
        <f t="shared" si="0"/>
        <v>1</v>
      </c>
      <c r="K19" s="14">
        <f t="shared" si="0"/>
        <v>1</v>
      </c>
      <c r="L19" s="14">
        <f t="shared" si="0"/>
        <v>1</v>
      </c>
    </row>
    <row r="20" spans="1:12" x14ac:dyDescent="0.35">
      <c r="A20" s="9" t="s">
        <v>15</v>
      </c>
      <c r="B20" s="10">
        <f>B17*B19</f>
        <v>0</v>
      </c>
      <c r="C20" s="10">
        <f t="shared" ref="C20:L20" si="1">C17*C19</f>
        <v>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  <c r="I20" s="10">
        <f t="shared" si="1"/>
        <v>0</v>
      </c>
      <c r="J20" s="10">
        <f t="shared" si="1"/>
        <v>0</v>
      </c>
      <c r="K20" s="10">
        <f t="shared" si="1"/>
        <v>0</v>
      </c>
      <c r="L20" s="10">
        <f t="shared" si="1"/>
        <v>0</v>
      </c>
    </row>
    <row r="21" spans="1:12" x14ac:dyDescent="0.35">
      <c r="A21" s="1" t="s">
        <v>18</v>
      </c>
      <c r="B21" s="15">
        <f>SUM(B20:L20)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35">
      <c r="A22" s="1" t="s">
        <v>35</v>
      </c>
      <c r="B22" s="15">
        <f>NPV(B18,C17:L17)+B17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35">
      <c r="A23" s="1" t="s">
        <v>23</v>
      </c>
      <c r="B23" s="18" t="e">
        <f>IRR(B17:L17)</f>
        <v>#NUM!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3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35">
      <c r="A25" s="1" t="s">
        <v>20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35">
      <c r="B26" s="16">
        <v>0</v>
      </c>
      <c r="C26" s="16">
        <v>1</v>
      </c>
      <c r="D26" s="16">
        <v>2</v>
      </c>
      <c r="E26" s="16">
        <v>3</v>
      </c>
      <c r="F26" s="16">
        <v>4</v>
      </c>
      <c r="G26" s="16">
        <v>5</v>
      </c>
      <c r="H26" s="16">
        <v>6</v>
      </c>
      <c r="I26" s="16">
        <v>7</v>
      </c>
      <c r="J26" s="16">
        <v>8</v>
      </c>
      <c r="K26" s="16">
        <v>9</v>
      </c>
      <c r="L26" s="16">
        <v>10</v>
      </c>
    </row>
    <row r="27" spans="1:12" x14ac:dyDescent="0.35">
      <c r="A27" s="9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35">
      <c r="A28" s="9" t="s">
        <v>26</v>
      </c>
      <c r="B28" s="17">
        <f>15.99*(1.07/1.03)^B26</f>
        <v>15.99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x14ac:dyDescent="0.35">
      <c r="A29" s="1" t="s">
        <v>21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35">
      <c r="A30" t="s">
        <v>16</v>
      </c>
      <c r="B30" s="12">
        <v>0.08</v>
      </c>
      <c r="C30" s="12">
        <v>0.08</v>
      </c>
      <c r="D30" s="12">
        <v>0.08</v>
      </c>
      <c r="E30" s="12">
        <v>0.08</v>
      </c>
      <c r="F30" s="12">
        <v>0.08</v>
      </c>
      <c r="G30" s="12">
        <v>0.08</v>
      </c>
      <c r="H30" s="12">
        <v>0.08</v>
      </c>
      <c r="I30" s="12">
        <v>0.08</v>
      </c>
      <c r="J30" s="12">
        <v>0.08</v>
      </c>
      <c r="K30" s="12">
        <v>0.08</v>
      </c>
      <c r="L30" s="12">
        <v>0.08</v>
      </c>
    </row>
    <row r="31" spans="1:12" x14ac:dyDescent="0.35">
      <c r="A31" s="9" t="s">
        <v>17</v>
      </c>
      <c r="B31" s="14">
        <f>1/(1+B30)^B26</f>
        <v>1</v>
      </c>
      <c r="C31" s="14">
        <f t="shared" ref="C31:L31" si="2">1/(1+C30)^C26</f>
        <v>0.92592592592592582</v>
      </c>
      <c r="D31" s="14">
        <f t="shared" si="2"/>
        <v>0.85733882030178321</v>
      </c>
      <c r="E31" s="14">
        <f t="shared" si="2"/>
        <v>0.79383224102016958</v>
      </c>
      <c r="F31" s="14">
        <f t="shared" si="2"/>
        <v>0.73502985279645328</v>
      </c>
      <c r="G31" s="14">
        <f t="shared" si="2"/>
        <v>0.68058319703375303</v>
      </c>
      <c r="H31" s="14">
        <f t="shared" si="2"/>
        <v>0.63016962688310452</v>
      </c>
      <c r="I31" s="14">
        <f t="shared" si="2"/>
        <v>0.58349039526213387</v>
      </c>
      <c r="J31" s="14">
        <f t="shared" si="2"/>
        <v>0.54026888450197574</v>
      </c>
      <c r="K31" s="14">
        <f t="shared" si="2"/>
        <v>0.50024896713145905</v>
      </c>
      <c r="L31" s="14">
        <f t="shared" si="2"/>
        <v>0.46319348808468425</v>
      </c>
    </row>
    <row r="32" spans="1:12" x14ac:dyDescent="0.35">
      <c r="A32" s="9" t="s">
        <v>15</v>
      </c>
      <c r="B32" s="10">
        <f>B29*B31</f>
        <v>0</v>
      </c>
      <c r="C32" s="10">
        <f t="shared" ref="C32:L32" si="3">C29*C31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3"/>
        <v>0</v>
      </c>
      <c r="H32" s="10">
        <f t="shared" si="3"/>
        <v>0</v>
      </c>
      <c r="I32" s="10">
        <f t="shared" si="3"/>
        <v>0</v>
      </c>
      <c r="J32" s="10">
        <f t="shared" si="3"/>
        <v>0</v>
      </c>
      <c r="K32" s="10">
        <f t="shared" si="3"/>
        <v>0</v>
      </c>
      <c r="L32" s="10">
        <f t="shared" si="3"/>
        <v>0</v>
      </c>
    </row>
    <row r="33" spans="1:12" x14ac:dyDescent="0.35">
      <c r="A33" s="1" t="s">
        <v>36</v>
      </c>
      <c r="B33" s="15">
        <f>SUM(B32:L32)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35">
      <c r="A34" s="1" t="s">
        <v>37</v>
      </c>
      <c r="B34" s="15">
        <f>NPV(B30,C29:L29)+B29</f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35">
      <c r="A35" s="9" t="s">
        <v>22</v>
      </c>
      <c r="B35" s="13">
        <v>15.99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35">
      <c r="A36" s="1" t="s">
        <v>18</v>
      </c>
      <c r="B36" s="15">
        <f>B33*B35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3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35">
      <c r="A38" s="1" t="s">
        <v>24</v>
      </c>
      <c r="B38" s="18" t="e">
        <f>IRR(B29:L29)</f>
        <v>#NUM!</v>
      </c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35">
      <c r="A39" s="9" t="s">
        <v>25</v>
      </c>
      <c r="B39" s="14">
        <f>1.07/1.03</f>
        <v>1.0388349514563107</v>
      </c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35">
      <c r="A40" s="1" t="s">
        <v>23</v>
      </c>
      <c r="B40" s="18" t="e">
        <f>(1+B38)*B39-1</f>
        <v>#NUM!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3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3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3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3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3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3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3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3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x14ac:dyDescent="0.3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x14ac:dyDescent="0.3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x14ac:dyDescent="0.3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x14ac:dyDescent="0.3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x14ac:dyDescent="0.3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x14ac:dyDescent="0.3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x14ac:dyDescent="0.3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x14ac:dyDescent="0.3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2:12" x14ac:dyDescent="0.3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2:12" x14ac:dyDescent="0.3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2:12" x14ac:dyDescent="0.3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2:12" x14ac:dyDescent="0.3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2:12" x14ac:dyDescent="0.3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2:12" x14ac:dyDescent="0.3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OLD</vt:lpstr>
      <vt:lpstr>NEW</vt:lpstr>
      <vt:lpstr>NPV</vt:lpstr>
      <vt:lpstr>Inflation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Peter Smith</dc:creator>
  <cp:lastModifiedBy>Geoffrey Peter Smith</cp:lastModifiedBy>
  <dcterms:created xsi:type="dcterms:W3CDTF">2016-04-18T14:29:19Z</dcterms:created>
  <dcterms:modified xsi:type="dcterms:W3CDTF">2019-11-25T17:07:02Z</dcterms:modified>
</cp:coreProperties>
</file>