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6.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ART I" sheetId="1" r:id="rId4"/>
    <sheet state="visible" name="PART II" sheetId="2" r:id="rId5"/>
    <sheet state="visible" name="IFE " sheetId="3" r:id="rId6"/>
    <sheet state="visible" name="EFE " sheetId="4" r:id="rId7"/>
    <sheet state="visible" name="CPM" sheetId="5" r:id="rId8"/>
    <sheet state="visible" name="BCG" sheetId="6" r:id="rId9"/>
    <sheet state="visible" name="IE" sheetId="7" r:id="rId10"/>
    <sheet state="visible" name="SPACE" sheetId="8" r:id="rId11"/>
    <sheet state="visible" name="Perceptual Map" sheetId="9" r:id="rId12"/>
    <sheet state="visible" name="GRAND" sheetId="10" r:id="rId13"/>
    <sheet state="visible" name="SWOT" sheetId="11" r:id="rId14"/>
    <sheet state="visible" name="QSPM" sheetId="12" r:id="rId15"/>
    <sheet state="visible" name="Financial Statements" sheetId="13" r:id="rId16"/>
    <sheet state="visible" name="Company Valuation" sheetId="14" r:id="rId17"/>
    <sheet state="visible" name="EPS_EBIT" sheetId="15" r:id="rId18"/>
    <sheet state="visible" name="Projected Statements" sheetId="16" r:id="rId19"/>
    <sheet state="visible" name="Ratios" sheetId="17" r:id="rId20"/>
  </sheets>
  <definedNames/>
  <calcPr/>
</workbook>
</file>

<file path=xl/sharedStrings.xml><?xml version="1.0" encoding="utf-8"?>
<sst xmlns="http://schemas.openxmlformats.org/spreadsheetml/2006/main" count="678" uniqueCount="445">
  <si>
    <t>Welcome to the Free Excel Student Template Version 16.1.12</t>
  </si>
  <si>
    <t>Dear Student,</t>
  </si>
  <si>
    <t xml:space="preserve">By using this Template, you hereby agree to the Copyright terms and conditions. This Template should save you considerable time and allow for your presentation to be more professional.  Do not mistake this Template for doing all of the work. Your assignment is to analyze and present strategies for the next three years.  You will still need to do the research and enter key internal and external information into the Template.  The Template does not gather or prioritize information.  It does however assimilate information you enter in a professional way and does many calculations for you once that critical information is entered.  Refer to the David &amp; David textbook for conceptual guidelines for developing all matrices and analyses included in this Template.  Best of luck with your project.  </t>
  </si>
  <si>
    <t>Instructions for Using the Template</t>
  </si>
  <si>
    <r>
      <rPr>
        <rFont val="Times New Roman"/>
        <color theme="1"/>
        <sz val="11.0"/>
      </rPr>
      <t xml:space="preserve">Please read all Template instructions below carefully before you start each new section of this Template. </t>
    </r>
    <r>
      <rPr>
        <rFont val="Times New Roman"/>
        <color rgb="FFFF0000"/>
        <sz val="11.0"/>
      </rPr>
      <t>Only type in the green boxes.</t>
    </r>
    <r>
      <rPr>
        <rFont val="Times New Roman"/>
        <color theme="1"/>
        <sz val="11.0"/>
      </rPr>
      <t xml:space="preserve">  </t>
    </r>
    <r>
      <rPr>
        <rFont val="Times New Roman"/>
        <color rgb="FFFF0000"/>
        <sz val="11.0"/>
      </rPr>
      <t xml:space="preserve"> </t>
    </r>
    <r>
      <rPr>
        <rFont val="Times New Roman"/>
        <color theme="1"/>
        <sz val="11.0"/>
      </rPr>
      <t>Refer to the David &amp; David textbook for conceptual guidelines for every matrix and analysis in this Template.</t>
    </r>
  </si>
  <si>
    <r>
      <rPr>
        <rFont val="Times New Roman"/>
        <color theme="1"/>
        <sz val="11.0"/>
      </rPr>
      <t xml:space="preserve">This Template is organized into three primary parts:  Part I, Part II, and the respective data output pages for your respective matrices. </t>
    </r>
    <r>
      <rPr>
        <rFont val="Times New Roman"/>
        <color rgb="FFFF0000"/>
        <sz val="11.0"/>
      </rPr>
      <t xml:space="preserve">All data entered will be entered into Part I or Part II. </t>
    </r>
    <r>
      <rPr>
        <rFont val="Times New Roman"/>
        <color theme="1"/>
        <sz val="11.0"/>
      </rPr>
      <t xml:space="preserve">Part I consists of data entry in developing matrices, where Part II consists of data entry for your financial information, including ratios, financial statements, and projected financial statements. Blue buttons are provided for navigating within and to Part I, yellow buttons are for navigating within and to Part II,  orange buttons are for navigating to the respective matrices and pink buttons are for navigating to your financial output tables. </t>
    </r>
    <r>
      <rPr>
        <rFont val="Times New Roman"/>
        <color rgb="FFFF0000"/>
        <sz val="11.0"/>
      </rPr>
      <t>The navigation buttons along the top of Part I and Part II may not be visible for Apple users but all other features should work without any problems.</t>
    </r>
  </si>
  <si>
    <t>Strengths and Weaknesses</t>
  </si>
  <si>
    <t>Enter into the Template exactly 10 strengths and 10 weaknesses, no more and no less. Your factors should be detailed and actionable rather than vague. For example, the strength: "Sales up nicely" is too vague and not actionable; "Sales were up 15% on women's apparel in China during 2015" is stated far better. Always be thinking in terms of divisions when writing strengths and weaknesses. Note women's apparel could be a division for Nike. All divisions do not need to be treated equally; allow more coverage for divisions with more revenue and those most pertinent to your strategic plan.</t>
  </si>
  <si>
    <t>Weights reveal how important a factor is to being successful in the industry.  All weights are "industry-based." A factor of 0.10 for example is 5 times more important than a factor of 0.02 for being successful in the industry.  Do not be afraid to include factors with lower weights though. To have a factor make your top 10 list (10 strengths for example out of the 100s the firm likely has), justifies its importance, yet it still may be relatively a lot less important to the industry than others factors you include.  Also, be mindful with respect to what industry your firm operates.  A moderate priced casual hamburger restaurant may have more in common with a moderate priced chicken restaurant than with McDonalds.  Automatically considering McDonalds, Burger King, and Wendy's as the "industry" just because they all sell hamburgers may not be appropriate. Here, casual moderated priced restaurants may serve better as the "industry." After entering in the weights, check to make sure the sum of your weights equals 1.0 for your internal factors.  Also, arrange your strengths with highly weighted factors listed first; arrange your Weaknesses also with highly weighted factors listed first.</t>
  </si>
  <si>
    <r>
      <rPr>
        <rFont val="Times New Roman"/>
        <color theme="1"/>
        <sz val="11.0"/>
      </rPr>
      <t xml:space="preserve">In contrast to weights that are industry-based, ratings are company-based and reveal how well your firm is performing. Use the coding scheme given below for ratings in an IFE Matrix:  </t>
    </r>
    <r>
      <rPr>
        <rFont val="Times New Roman"/>
        <color rgb="FFFF0000"/>
        <sz val="11.0"/>
      </rPr>
      <t>If your strengths are being cut off, simply drag your cursor between the two row numbers on the left to widen the row.</t>
    </r>
  </si>
  <si>
    <t>1 = "major weaknesses"</t>
  </si>
  <si>
    <t>2 = "minor weaknesses"</t>
  </si>
  <si>
    <t>3 = "minor strength"</t>
  </si>
  <si>
    <t>4 = "major strength"</t>
  </si>
  <si>
    <t>Strengths</t>
  </si>
  <si>
    <t>Weight</t>
  </si>
  <si>
    <t>Rating</t>
  </si>
  <si>
    <t>All production facilities have 100% new equipment</t>
  </si>
  <si>
    <t>North America and Asia have SQ rating of 8.5</t>
  </si>
  <si>
    <t>Average SQ rating across all regions is +19.4% higher than the industry average</t>
  </si>
  <si>
    <t>Image rating is 94, highest in industry</t>
  </si>
  <si>
    <t>Least amount of Total liabilities across industry while having third highest equity</t>
  </si>
  <si>
    <t>Mainaining an A+ credit rating for three years in a row</t>
  </si>
  <si>
    <t>Production reject rate in all facilities is below 3%</t>
  </si>
  <si>
    <t>Differentiated our brand from the market with higher quality and less models</t>
  </si>
  <si>
    <t>All pairs of Private lable shoes are sold each year across each region</t>
  </si>
  <si>
    <t>Celebrity Appeal is a competitive advantage across all regions (total ave 104.5% higher) highest in LA at 150%</t>
  </si>
  <si>
    <t>Weaknesses</t>
  </si>
  <si>
    <t>Not financing with debt has slowed the growth in equity</t>
  </si>
  <si>
    <t>Not having the production capability in Europe is costing in tariffs + exhange rate</t>
  </si>
  <si>
    <t>Having a lesser number of models is major competitive disadvantage in each region averaging -36.7%</t>
  </si>
  <si>
    <t>Using profits to finance following year lowers retained earnings and equity lower ROE</t>
  </si>
  <si>
    <t>Advertising has risen sharply and become a significant cost to stay competitive</t>
  </si>
  <si>
    <t>AP reject rate is still above 2% in year 16</t>
  </si>
  <si>
    <t>Whole sale Operating Profit Margin in NA and EA are weak between 10 and 13%</t>
  </si>
  <si>
    <t xml:space="preserve">Facilitiy capacities are too small to meet economies of scale </t>
  </si>
  <si>
    <t>EPS are below due to net income amount</t>
  </si>
  <si>
    <t>Cost of pairs sold is 52% of Gross revenue and too expensive</t>
  </si>
  <si>
    <t>Total Weight (Must Equal 1.00)</t>
  </si>
  <si>
    <t>Opportunities and Threats</t>
  </si>
  <si>
    <r>
      <rPr>
        <rFont val="Times New Roman"/>
        <color theme="1"/>
        <sz val="11.0"/>
      </rPr>
      <t xml:space="preserve">Enter into this Template exactly 10 opportunities and 10 threats, no more no less. Your factors should be detailed and actionable rather than vague. Keep in mind both opportunities and threats should be external in nature. Ask yourself "Does the firm have control over this factor?" If the answer is yes, then it cannot be an opportunity or threat. For example, as a clothing retailer you may have an opportunity to "start selling clothes in China." This is </t>
    </r>
    <r>
      <rPr>
        <rFont val="Times New Roman"/>
        <b/>
        <color theme="1"/>
        <sz val="11.0"/>
        <u/>
      </rPr>
      <t>not</t>
    </r>
    <r>
      <rPr>
        <rFont val="Times New Roman"/>
        <color theme="1"/>
        <sz val="11.0"/>
      </rPr>
      <t xml:space="preserve"> an opportunity for two reasons: 1) the firm has internal control over doing business in China, and 2) the statement is a strategy.  The underlying opportunity may be "Women in China spent 20% more on athletic apparel in 2015."  Note how this opportunity is specific, actionable, divisional, and external (we cannot control the culture or demand for female athletic apparel). All divisions do not need to be treated equally, allow more coverage for divisions with more revenue and those most pertinent to your strategic plan.</t>
    </r>
  </si>
  <si>
    <t>Weights reveal how important a factor is to being successful in the industry.  Read over the #2 tip under strengths and weaknesses above since the same logic applies for the external factors. After entering in the weights, check to make sure your sum of weights equals 1.0 for all 20 external factors.  List factors according with highest weight items first.</t>
  </si>
  <si>
    <r>
      <rPr>
        <rFont val="Times New Roman"/>
        <color theme="1"/>
        <sz val="11.0"/>
      </rPr>
      <t xml:space="preserve">Ratings again are company-based and reflect how well the firm is addressing the particular factor. Use the coding scheme given below for ratings in an EFE Matrix. </t>
    </r>
    <r>
      <rPr>
        <rFont val="Times New Roman"/>
        <color rgb="FFFF0000"/>
        <sz val="11.0"/>
      </rPr>
      <t>If your opportunities are being cut off, simply drag your cursor between the two row numbers on the left to widen the row.</t>
    </r>
  </si>
  <si>
    <t>1 = "company's response to the external factor is poor"</t>
  </si>
  <si>
    <t>2 = "company's response to the external factor is average"</t>
  </si>
  <si>
    <t>3 = "company's response to the external factor is above average"</t>
  </si>
  <si>
    <t>4 = "company's response to the external factor is superior"</t>
  </si>
  <si>
    <t>Opportunities</t>
  </si>
  <si>
    <t>Private label demand is increasing 9-11%</t>
  </si>
  <si>
    <t>No runaway industry leader</t>
  </si>
  <si>
    <t>Interest rates are favorable for good credit rating</t>
  </si>
  <si>
    <t>USD is strengthening</t>
  </si>
  <si>
    <t>AP and LA remain low cost opportunities with exchange rates</t>
  </si>
  <si>
    <t>Branded market continues to grow in demand</t>
  </si>
  <si>
    <t>No one region is dominated by a competitor</t>
  </si>
  <si>
    <t>Majority of market is grouped together with price and model numbers</t>
  </si>
  <si>
    <t>Not all companies are bidding on private lable sales</t>
  </si>
  <si>
    <t>Sales are gained by other industries' shortages</t>
  </si>
  <si>
    <t>Threats</t>
  </si>
  <si>
    <t>Increased superior material usage across the industry has raised the over all cost</t>
  </si>
  <si>
    <t>Company D adjusted their strategy in LA mimicking our's</t>
  </si>
  <si>
    <t>Branded demand will fall from 5-7% to 3-5% growth in NA and EA</t>
  </si>
  <si>
    <t>Lower demand growth means tighter market shares competition</t>
  </si>
  <si>
    <t>Companies A,C,D, and F are strong competitiion for private label</t>
  </si>
  <si>
    <t>Heavy bidding on key celebrity endorsements makes bids unpredictable and costly</t>
  </si>
  <si>
    <t>Marketing and advertising rates are rising dramaticly for market shares</t>
  </si>
  <si>
    <t>EA remains high cost for imports while Euro is stronger than USD</t>
  </si>
  <si>
    <t>Competition producing in EA gaining cost advantage and savings</t>
  </si>
  <si>
    <t>Overall SQ rating and product price continue to rise across the industry</t>
  </si>
  <si>
    <t>Competitive Profile Matrix (CPM)</t>
  </si>
  <si>
    <r>
      <rPr>
        <rFont val="Times New Roman"/>
        <color theme="1"/>
        <sz val="11.0"/>
      </rPr>
      <t xml:space="preserve">To perform the CPM, enter exactly 12 critical success factors, no more and no less.  </t>
    </r>
    <r>
      <rPr>
        <rFont val="Times New Roman"/>
        <color rgb="FFFF0000"/>
        <sz val="11.0"/>
      </rPr>
      <t>You may use some of the ones listed below if you like but try to use ones that are more pertinent to your company.</t>
    </r>
    <r>
      <rPr>
        <rFont val="Times New Roman"/>
        <color theme="1"/>
        <sz val="11.0"/>
      </rPr>
      <t xml:space="preserve">  For example, if your case is Delta Airlines, perhaps include on time arrival, extra fees, and frequent flyer points as factors, rather than the canned factors below. In a CPM, factors do not need to be overly specific, but they should be divisional in nature to the extent possible. If Pepsi Co. is your firm, your factors should be about the firm's soda business, Frito Lay business, bottling business, etc. rather than just general "advertising." advertising for what division (business) are you referring to? Frito Lay's advertising, soda marketing, etc. All divisions do not need to be treated equally; allow more coverage for divisions with more revenue and those most pertinent to your strategic plan.</t>
    </r>
  </si>
  <si>
    <t xml:space="preserve">After entering in 12 critical success factors, enter in a weight for each factor; weights are industry-based.  Be sure to check the bottom of the "Enter Weight Below" column, to make sure your sum weight is equal to 1.00. It is okay for some factors to receive a low weight and a factor or two to receive a high weight of say 0.20. </t>
  </si>
  <si>
    <t>After entering in your weights, type the name of your company and two other competitors in the corresponding boxes.</t>
  </si>
  <si>
    <r>
      <rPr>
        <rFont val="Times New Roman"/>
        <color theme="1"/>
        <sz val="11.0"/>
      </rPr>
      <t xml:space="preserve">After entering in the weights and identifying your company and two rival firms, then enter in a Rating (company-based) in the "Enter Rating Below" column for each organization.  </t>
    </r>
    <r>
      <rPr>
        <rFont val="Times New Roman"/>
        <color rgb="FFFF0000"/>
        <sz val="11.0"/>
      </rPr>
      <t xml:space="preserve">DO NOT ASSIGN THE COMPANIES THE SAME RATING; TAKE A STAND; MAKE A CHOICE. </t>
    </r>
    <r>
      <rPr>
        <rFont val="Times New Roman"/>
        <color theme="1"/>
        <sz val="11.0"/>
      </rPr>
      <t>In a CPM, use the coding scheme provided below for ratings.</t>
    </r>
  </si>
  <si>
    <t xml:space="preserve">Enter 12 Factors Below </t>
  </si>
  <si>
    <t>Velocity</t>
  </si>
  <si>
    <t>AoL</t>
  </si>
  <si>
    <t>CsS</t>
  </si>
  <si>
    <t>Enter Ratings Below</t>
  </si>
  <si>
    <t>Advertising</t>
  </si>
  <si>
    <t>Market Share</t>
  </si>
  <si>
    <t>Number of models</t>
  </si>
  <si>
    <t>Factory location</t>
  </si>
  <si>
    <t>Private Brand</t>
  </si>
  <si>
    <t>Stock out Gain/Loss</t>
  </si>
  <si>
    <t>Financial Profit</t>
  </si>
  <si>
    <t>SQ rating</t>
  </si>
  <si>
    <t>Free Shipping</t>
  </si>
  <si>
    <t>Celebrity Endorsement</t>
  </si>
  <si>
    <t>Brand Reputation</t>
  </si>
  <si>
    <t>Price Competitiveness</t>
  </si>
  <si>
    <t>Boston Consulting Group (BCG) Matrix</t>
  </si>
  <si>
    <r>
      <rPr>
        <rFont val="Times New Roman"/>
        <color theme="1"/>
        <sz val="11.0"/>
      </rPr>
      <t xml:space="preserve">This Template allows for up to 5 divisions. If your company has more than 5 divisions, combine the divisions with the least amount of revenue into division 5, and mention the adjustment to the class during your presentation, or simply focus on the 5 divisions your 3-year plan centers around; check with your professor. </t>
    </r>
    <r>
      <rPr>
        <rFont val="Times New Roman"/>
        <color rgb="FFFF0000"/>
        <sz val="11.0"/>
      </rPr>
      <t xml:space="preserve">&lt;See your firm's Form 10K or </t>
    </r>
    <r>
      <rPr>
        <rFont val="Times New Roman"/>
        <color rgb="FFFF0000"/>
        <sz val="11.0"/>
        <u/>
      </rPr>
      <t>Annual Report</t>
    </r>
    <r>
      <rPr>
        <rFont val="Times New Roman"/>
        <color rgb="FFFF0000"/>
        <sz val="11.0"/>
      </rPr>
      <t xml:space="preserve"> to find divisional information, and those documents of your rivals&gt; </t>
    </r>
    <r>
      <rPr>
        <rFont val="Times New Roman"/>
        <color theme="1"/>
        <sz val="11.0"/>
      </rPr>
      <t xml:space="preserve"> It is excellent to develop a BCG/IE by geographic region, and construct another one by product (if you have data).  </t>
    </r>
  </si>
  <si>
    <t>In each division, enter a name, followed by the dollar amount in revenues for that division. Do not include M or B for millions or billions, but do drop off zeros. For example, for $100,000,000, you could enter 100,000 or 100 just be consistent.</t>
  </si>
  <si>
    <r>
      <rPr>
        <rFont val="Times New Roman"/>
        <color theme="1"/>
        <sz val="11.0"/>
      </rPr>
      <t xml:space="preserve">After completing Step 2 in developing a BCG, enter in the dollar amount in revenues for the top rival firm for each division. Note, the top rival may be you and in this situation enter in your company's revenue for that division. Also, note the top rival may be different for different divisions. For example, if your firm is Avon, Avon's top rival in its lipstick division may be Revlon, but for nail polish, the top rival in the industry may be L'Oréal, and in makeup, Avon may be the market leader. There is no need to label the top rival by name, but you could mention in class as part of your presentation. Be sure to enter in all numbers in the same $ format you used in Step 2 above. </t>
    </r>
    <r>
      <rPr>
        <rFont val="Times New Roman"/>
        <color rgb="FFFF0000"/>
        <sz val="11.0"/>
      </rPr>
      <t xml:space="preserve">If you do not have a perfect apples to apples comparison, (possibly a rival firm combines lipstick and makeup, where your firm separates the two) then estimate as best you can and make note in your presentation. </t>
    </r>
  </si>
  <si>
    <r>
      <rPr>
        <rFont val="Times New Roman"/>
        <color theme="1"/>
        <sz val="11.0"/>
      </rPr>
      <t>Finally, enter in the industry growth rate (IGR) for each division.  Generally, taking the top 2 or 3 rivals for each division (along with your firm), adding their numbers together for the current year and the previous year and using the equation (Current Year - Previous Year) / Previous Year is sufficient to estimate guess of the industry growth rate. This is because generally the top 3 players dominate an industry. Note, using this process also weights larger firms more, which is exactly what you desire.</t>
    </r>
    <r>
      <rPr>
        <rFont val="Times New Roman"/>
        <color rgb="FFFF0000"/>
        <sz val="11.0"/>
      </rPr>
      <t xml:space="preserve"> Do not use total revenues; instead, use divisional revenues. Division industry growth rates (IGR) must be between -0.20 and 0.20.  If outside these ranges, simply use -0.20 or 0.20 and mention during your presentation.</t>
    </r>
  </si>
  <si>
    <t>Everything is calculated and positioned for you (Other than Industry Growth Rate in Step 4) including the Relative Market Share Position (RMSP). The BCG matrix in this Template does not produce pie slices to show profits. You may wish to discuss  divisional profits in your presentation.</t>
  </si>
  <si>
    <t>Enter in division names below (If less than 5, leave the other spaces blank and no circles will appear)</t>
  </si>
  <si>
    <t>Your Firm's Division Revenues</t>
  </si>
  <si>
    <r>
      <rPr>
        <rFont val="Times New Roman"/>
        <color theme="1"/>
        <sz val="11.0"/>
      </rPr>
      <t>T</t>
    </r>
    <r>
      <rPr>
        <rFont val="Times New Roman"/>
        <color theme="1"/>
        <sz val="11.0"/>
      </rPr>
      <t>op Firm in Industry Division</t>
    </r>
    <r>
      <rPr>
        <rFont val="Times New Roman"/>
        <color theme="1"/>
        <sz val="11.0"/>
      </rPr>
      <t xml:space="preserve"> Revenues</t>
    </r>
  </si>
  <si>
    <t>Division Market Growth Rate (Step 4)</t>
  </si>
  <si>
    <t>Relative Market Share Position</t>
  </si>
  <si>
    <t>Internet</t>
  </si>
  <si>
    <t>Wholesale</t>
  </si>
  <si>
    <t>P-Label</t>
  </si>
  <si>
    <t>Internal - External (IE) Matrix</t>
  </si>
  <si>
    <r>
      <rPr>
        <rFont val="Times New Roman"/>
        <color theme="1"/>
        <sz val="11.0"/>
      </rPr>
      <t>This Template allows for up to 5 divisions. If the company has more than 5 divisions, combine the divisions with the least amount of revenue into division 5, and mention the adjustment to the class during your presentation, or simply focus on the 5 divisions that your 3-year plan centers around; check with your professor.</t>
    </r>
  </si>
  <si>
    <t>Company wide EFE and IFE scores are automatically entered once you complete the EFE and IFE Matrices.</t>
  </si>
  <si>
    <t>Enter in estimated EFE and IFE Scores for your respective divisions.</t>
  </si>
  <si>
    <t xml:space="preserve">This Template's IE matrix does not produce pie slices to show profits. </t>
  </si>
  <si>
    <t>Enter The Name Of Your Firm</t>
  </si>
  <si>
    <t>Enter in division names below. If less than 5, leave the other spaces blank and no circles will appear.  Remember you could use divisions by geographic region for the BCG and by product/service type for the IE (or vice versa).</t>
  </si>
  <si>
    <t>Estimated IFE Score</t>
  </si>
  <si>
    <t>Estimated EFE Score</t>
  </si>
  <si>
    <t>North America</t>
  </si>
  <si>
    <t>Latin America</t>
  </si>
  <si>
    <t>Asia Pacific</t>
  </si>
  <si>
    <t>Europe Africa</t>
  </si>
  <si>
    <t>SPACE Matrix</t>
  </si>
  <si>
    <t>Include five (and only five) factors to assess each SPACE axis:  Financial Position (FP), Stability Position (SP), Competitive Position (CP), and Industry Position (IP).</t>
  </si>
  <si>
    <t>Enter the five factors you wish to use each for FP, SP, CP, and IP and the corresponding rating each factor should receive.  You may use the factors provided here, but try to determine key factors related to your company and industry in the same manner you did with the CPM. The calculations are done automatically and the rating scale is provided below.</t>
  </si>
  <si>
    <r>
      <rPr>
        <rFont val="Times New Roman"/>
        <color theme="1"/>
        <sz val="11.0"/>
      </rPr>
      <t xml:space="preserve">Enter in the estimated FP, SP, CP, and IP numbers for up to two competitors. Or, instead of a competitor, you could show the estimated SPACE values for your firm after your proposed recommendations are implemented, ie a Before and After analysis. Or you could do both, just cut and paste the SPACE into PowerPoint then refill in the new data. </t>
    </r>
    <r>
      <rPr>
        <rFont val="Times New Roman"/>
        <color rgb="FFFF0000"/>
        <sz val="11.0"/>
      </rPr>
      <t xml:space="preserve">It is important you fill in all information or Excel will place a circle(s) at the origin of the SPACE since the default will be (0,0) plot, which is the origin. </t>
    </r>
  </si>
  <si>
    <t>FP and IP</t>
  </si>
  <si>
    <t>Positive 1 (worst) to Positive 7 (best)</t>
  </si>
  <si>
    <t>CP and SP</t>
  </si>
  <si>
    <t>Negative 1 (best) to Negative 7 (worst)</t>
  </si>
  <si>
    <t>Ratings</t>
  </si>
  <si>
    <t>Financial Position (FP)</t>
  </si>
  <si>
    <t>Return on Investment (ROI)</t>
  </si>
  <si>
    <t>Leverage</t>
  </si>
  <si>
    <t xml:space="preserve">Liquidity </t>
  </si>
  <si>
    <t xml:space="preserve">Working Capital </t>
  </si>
  <si>
    <t>Cash Flow</t>
  </si>
  <si>
    <t>Industry Position (IP)</t>
  </si>
  <si>
    <t>Growth Potential</t>
  </si>
  <si>
    <t>Financial Stability</t>
  </si>
  <si>
    <t>Ease of Entry into Market</t>
  </si>
  <si>
    <t>Resource Utilization</t>
  </si>
  <si>
    <t>Profit Potential</t>
  </si>
  <si>
    <t>Competitive Position (CP)</t>
  </si>
  <si>
    <t>Product Quality</t>
  </si>
  <si>
    <t>Customer Loyalty</t>
  </si>
  <si>
    <t>Image rating</t>
  </si>
  <si>
    <t>Control over Suppliers and Distributors</t>
  </si>
  <si>
    <t>Stability Position (SP)</t>
  </si>
  <si>
    <t>Rate of Inflation</t>
  </si>
  <si>
    <t>Technological Changes</t>
  </si>
  <si>
    <t>Price Elasticity of Demand</t>
  </si>
  <si>
    <t>Competitive Pressure</t>
  </si>
  <si>
    <t>Barriers to Entry into Market</t>
  </si>
  <si>
    <t>Your firm's X-axis</t>
  </si>
  <si>
    <t>Your firm's Y-axis</t>
  </si>
  <si>
    <t xml:space="preserve">Competitor 1 (AoL) </t>
  </si>
  <si>
    <t>Estimated FP</t>
  </si>
  <si>
    <t>Estimated IP</t>
  </si>
  <si>
    <t>Estimated CP</t>
  </si>
  <si>
    <t xml:space="preserve">Estimated SP </t>
  </si>
  <si>
    <t>Competitor 1's X-axis</t>
  </si>
  <si>
    <t>Competitor 1's Y-axis</t>
  </si>
  <si>
    <t>Competitor 2 (CsS)</t>
  </si>
  <si>
    <t>Competitor 2's X-axis</t>
  </si>
  <si>
    <t>Competitor 2's Y-axis</t>
  </si>
  <si>
    <t>Perceptual Map</t>
  </si>
  <si>
    <t xml:space="preserve">In this Template's Perceptual Map, you may include for up to 10 product categories. </t>
  </si>
  <si>
    <t>Enter in the X axis and Y axis dimensions. For example, if developing a map for frozen foods your X axis could range from "low calorie" to "high calorie," while the Y axis ranges from "low cost" to "high cost."</t>
  </si>
  <si>
    <r>
      <rPr>
        <rFont val="Times New Roman"/>
        <color theme="1"/>
        <sz val="11.0"/>
      </rPr>
      <t xml:space="preserve">Enter in the products you wish to compare (up to 10); in the example, these products would be different brands of frozen foods available for purchase. </t>
    </r>
    <r>
      <rPr>
        <rFont val="Times New Roman"/>
        <color rgb="FFFF0000"/>
        <sz val="11.0"/>
      </rPr>
      <t>After entering in the products, rate each factor on a scale of 1 to 9. In our example, extremely low calorie would receive a score of 1 or 2, and likewise extremely high calorie should receive a score of 8 or 9.</t>
    </r>
  </si>
  <si>
    <r>
      <rPr>
        <rFont val="Times New Roman"/>
        <color theme="1"/>
        <sz val="11.0"/>
      </rPr>
      <t>To enhance this analysis, you could mentally draw a line</t>
    </r>
    <r>
      <rPr>
        <rFont val="Calibri"/>
        <color theme="1"/>
        <sz val="8.0"/>
      </rPr>
      <t> </t>
    </r>
    <r>
      <rPr>
        <rFont val="Times New Roman"/>
        <color theme="1"/>
        <sz val="11.0"/>
      </rPr>
      <t xml:space="preserve"> (or two lines) of best fit (through products) and identify areas along the line that do not have (in this example) frozen food products near the line. In this analysis, blank areas of the map are typically the most advantageous for new product creation.  Any products that fall well above or below the line, may be over or under serving customers and should be examined closely. Do not blindly follow this rule of thumb however since, for example, a very expensive product may be well off the projected best fit line and yet serve its small customer base quite well. You may with this Template wish to develop several perceptual maps changing your X and Y dimensions. For example, if you are a large food processor, you could examine frozen foods on dimensions other than the ones used here, or you could examine dairy products or any other related products. Simply cut and paste your existing map into Power Point then enter your data for a new map.</t>
    </r>
  </si>
  <si>
    <t>Enter The Name of the Dimensions on the X-axis</t>
  </si>
  <si>
    <t>Left Side of the X Name (low calorie)</t>
  </si>
  <si>
    <t>Right Side of the X Name (high calorie)</t>
  </si>
  <si>
    <t>Enter The Name of the Dimensions on the Y-axis</t>
  </si>
  <si>
    <t>Bottom Side of the Y Name (low cost)</t>
  </si>
  <si>
    <t>Top Side of the Y Name (high cost)</t>
  </si>
  <si>
    <t>Enter in up to 10 products</t>
  </si>
  <si>
    <t>X - axis Rating</t>
  </si>
  <si>
    <t>Y - axis Rating</t>
  </si>
  <si>
    <t>Grand Strategy Matrix</t>
  </si>
  <si>
    <t>The Grand Strategy Matrix allows for entry of your firm and up to 5 divisions</t>
  </si>
  <si>
    <t>Rank the X axis from 1 (Extremely Weak Competitive Position) to 9 (Extremely Strong Competitive Position)</t>
  </si>
  <si>
    <t>Rank the Y axis from 1 (Extremely Slow Market Growth) to 9 (Extremely Rapid Market Growth)</t>
  </si>
  <si>
    <t>X-axis score</t>
  </si>
  <si>
    <t>Y-axis score</t>
  </si>
  <si>
    <t>SWOT</t>
  </si>
  <si>
    <t>Click on the SWOT Hyperlink below and add your SO,WO,ST, and WT Strategies.</t>
  </si>
  <si>
    <t>QSPM</t>
  </si>
  <si>
    <t>1.</t>
  </si>
  <si>
    <t>To perform a QSPM, enter two strategies in the corresponding green boxes below.  These two strategies should be derived from your BCG, IE, SPACE, GRAND, and SWOT.  In your oral or written project, you will need to provide a recommendations page(s) on your own with the expected cost of each recommendation, ie after performing the QSPM.  The recommendations page is followed by an EPS/EBIT Analysis to reveal where best to obtain the needed capital (debt vs equity).  You should have multiple recommendations, including perhaps both strategies included in the QSPM, and other strategies for the firm - but no firm can do everything that would benefit the firm due to limited resources.</t>
  </si>
  <si>
    <t>2.</t>
  </si>
  <si>
    <r>
      <rPr>
        <rFont val="Times New Roman"/>
        <color theme="1"/>
        <sz val="11.0"/>
      </rPr>
      <t>In developing a QSPM, after entering in your strategies, then rate each strategy based on the strengths, weaknesses, opportunities, and threats (factors).  Do not give two strategies the same rating for a particular strength, weakness, opportunity, or threat. (</t>
    </r>
    <r>
      <rPr>
        <rFont val="Times New Roman"/>
        <color rgb="FFFF0000"/>
        <sz val="11.0"/>
      </rPr>
      <t>the exception is if you enter 0 to signify a factor "not impacting the choice between strategies" then you MUST enter 0 for both strategies. For example, if Strategy 1 deserves a rating of 4 on a given factor, but that factor has little to do with Strategy 2, just assign a rating of 1 to Strategy 2.  (Note QSPM's will have 0's across about one half of the rows).  Across each row in performing QSPM analysis, use the rating scale below for AS scores.</t>
    </r>
  </si>
  <si>
    <t>0 = Not applicable</t>
  </si>
  <si>
    <t>Strategy One</t>
  </si>
  <si>
    <t>Strategy Two</t>
  </si>
  <si>
    <t>1 = Not attractive</t>
  </si>
  <si>
    <t>2 = Somewhat attractive</t>
  </si>
  <si>
    <t>3 = Reasonably attractive</t>
  </si>
  <si>
    <t>4 = Highly attractive</t>
  </si>
  <si>
    <t>AS Ratings</t>
  </si>
  <si>
    <t>You have completed Part 1.</t>
  </si>
  <si>
    <t>Preliminary Financial Data</t>
  </si>
  <si>
    <t xml:space="preserve">Enter in your preliminary financial data below for your company. This data is used to construct financial statements, financial ratios, and much more. </t>
  </si>
  <si>
    <t>Income Statement Information</t>
  </si>
  <si>
    <r>
      <rPr>
        <rFont val="Times New Roman"/>
        <color rgb="FFFF0000"/>
        <sz val="11.0"/>
      </rPr>
      <t xml:space="preserve">Enter all as Dollar Amounts. Make sure the </t>
    </r>
    <r>
      <rPr>
        <rFont val="Times New Roman"/>
        <b/>
        <color rgb="FFFF0000"/>
        <sz val="11.0"/>
        <u/>
      </rPr>
      <t>oldest</t>
    </r>
    <r>
      <rPr>
        <rFont val="Times New Roman"/>
        <color rgb="FFFF0000"/>
        <sz val="11.0"/>
      </rPr>
      <t xml:space="preserve"> year is entered into Column 1 throughout this Template. You may NOT Change this sequence as the preset equations will not adjust.</t>
    </r>
  </si>
  <si>
    <t>Read the Note to the left CAREFULLY</t>
  </si>
  <si>
    <t xml:space="preserve"> Reporting Date</t>
  </si>
  <si>
    <t>"Year 10"</t>
  </si>
  <si>
    <t>"Year 16"</t>
  </si>
  <si>
    <t>Revenue</t>
  </si>
  <si>
    <t>Cost of Goods Sold</t>
  </si>
  <si>
    <t>Operating expenses</t>
  </si>
  <si>
    <t>Interest Expense</t>
  </si>
  <si>
    <r>
      <rPr>
        <rFont val="Times New Roman"/>
        <color theme="1"/>
        <sz val="11.0"/>
      </rPr>
      <t xml:space="preserve">Note: If receiving interest </t>
    </r>
    <r>
      <rPr>
        <rFont val="Times New Roman"/>
        <color theme="1"/>
        <sz val="11.0"/>
        <u/>
      </rPr>
      <t>credit,</t>
    </r>
    <r>
      <rPr>
        <rFont val="Times New Roman"/>
        <color theme="1"/>
        <sz val="11.0"/>
      </rPr>
      <t xml:space="preserve"> enter as NEGATIVE number</t>
    </r>
  </si>
  <si>
    <t>Non-recurring Events</t>
  </si>
  <si>
    <t>Note: If NEGATIVE enter as negative number. Generally this line is for "discontinued operations" and 90% of the time you will enter 0</t>
  </si>
  <si>
    <t>Tax</t>
  </si>
  <si>
    <r>
      <rPr>
        <rFont val="Times New Roman"/>
        <color theme="1"/>
        <sz val="11.0"/>
      </rPr>
      <t xml:space="preserve">Note: If receiving a tax </t>
    </r>
    <r>
      <rPr>
        <rFont val="Times New Roman"/>
        <color theme="1"/>
        <sz val="11.0"/>
        <u/>
      </rPr>
      <t>credit,</t>
    </r>
    <r>
      <rPr>
        <rFont val="Times New Roman"/>
        <color theme="1"/>
        <sz val="11.0"/>
      </rPr>
      <t xml:space="preserve"> enter as NEGATIVE number</t>
    </r>
  </si>
  <si>
    <t>Balance Sheet Information</t>
  </si>
  <si>
    <t>Current Assets</t>
  </si>
  <si>
    <t>Cash and equivalents</t>
  </si>
  <si>
    <t>Accounts Receivable</t>
  </si>
  <si>
    <t>Inventory</t>
  </si>
  <si>
    <t>Other Current Assets</t>
  </si>
  <si>
    <t>Long Term Assets</t>
  </si>
  <si>
    <t>Property, plant &amp; equipment</t>
  </si>
  <si>
    <t>Goodwill</t>
  </si>
  <si>
    <t>Intangibles</t>
  </si>
  <si>
    <t>Other Long-term Assets</t>
  </si>
  <si>
    <t>Current Liabilities</t>
  </si>
  <si>
    <t>Accounts Payable</t>
  </si>
  <si>
    <t>Other Current Liabilities</t>
  </si>
  <si>
    <t>Long Term Liabilities</t>
  </si>
  <si>
    <t>Long-term Debt</t>
  </si>
  <si>
    <t>Other Long-term Liabilities</t>
  </si>
  <si>
    <t xml:space="preserve">Equity </t>
  </si>
  <si>
    <t>Common Stock</t>
  </si>
  <si>
    <t>Retained Earnings</t>
  </si>
  <si>
    <t>Treasury Stock</t>
  </si>
  <si>
    <t>Note: Enter as negative number</t>
  </si>
  <si>
    <t>Paid in Capital &amp; Other</t>
  </si>
  <si>
    <t>Company Valuation</t>
  </si>
  <si>
    <t>Enter in the corresponding data below for your firm, and for a rival firm if you desire. The rival can be a firm you wish to acquire or simply just to compare to your case company.</t>
  </si>
  <si>
    <t>VELOCITY</t>
  </si>
  <si>
    <t>Stockholders' Equity</t>
  </si>
  <si>
    <t>Note: Determined after you complete the preliminary section.</t>
  </si>
  <si>
    <t>Net Income</t>
  </si>
  <si>
    <t>EPS</t>
  </si>
  <si>
    <t>Note: Determined after you complete the preliminary section and enter in # shares outstanding below.</t>
  </si>
  <si>
    <t># Shares Outstanding</t>
  </si>
  <si>
    <t>Note: Using Current # shares outstanding is okay or # of shares outstanding (issued) on the last day of the fiscal year.</t>
  </si>
  <si>
    <t>Stock Price</t>
  </si>
  <si>
    <t>Note: Current Stock price is fine, or the closing price on the last day of the fiscal year.</t>
  </si>
  <si>
    <t>Goodwill &amp; Intangibles</t>
  </si>
  <si>
    <t>Ace of Lace</t>
  </si>
  <si>
    <t>EPS/EBIT Analysis</t>
  </si>
  <si>
    <t>Enter in the corresponding data below for your firm.</t>
  </si>
  <si>
    <t>If you notice little to no change in EPS with stock vs debt financing, the total amount of your recommendations is likely too low. Unless of course, you are recommending defensive strategies where you are not acquiring substantial new capital.</t>
  </si>
  <si>
    <t>Recession</t>
  </si>
  <si>
    <t>Normal</t>
  </si>
  <si>
    <t>Boom</t>
  </si>
  <si>
    <t>EBIT</t>
  </si>
  <si>
    <t>EPS/EBIT Data</t>
  </si>
  <si>
    <t>Amounted Needed</t>
  </si>
  <si>
    <t>Note: This number is the total cost of your recommendations.</t>
  </si>
  <si>
    <t>Interest Rate</t>
  </si>
  <si>
    <t>Note: Enter as a decimal.</t>
  </si>
  <si>
    <t>Tax Rate</t>
  </si>
  <si>
    <t>Shares Outstanding</t>
  </si>
  <si>
    <t>Note: Enter in under Company Valuation on this page.</t>
  </si>
  <si>
    <t># New Shares Outstanding</t>
  </si>
  <si>
    <t>Note: Calculated automatically</t>
  </si>
  <si>
    <t>Combination Financing Data</t>
  </si>
  <si>
    <t>Percent Equity Used to Finance</t>
  </si>
  <si>
    <t xml:space="preserve">Percent Debt Used to Finance </t>
  </si>
  <si>
    <t>Total Equity and Debt</t>
  </si>
  <si>
    <t>Note: Must equal 1.0. Check the two line items above.</t>
  </si>
  <si>
    <t>Projected Financial Statements</t>
  </si>
  <si>
    <t>Start with the income statement and work your way from top to bottom. Take extreme care to read and understand all notes provided by each line item. See Chapter 8 in the David &amp; David textbook for examples and guidelines in developing projected financial statements.</t>
  </si>
  <si>
    <t>After completing the income statement, begin  the balance sheet starting with the "dividends to pay" line near the bottom; finish the equity section of the balance sheet first, then work your way up the statement to the liabilities section, then onto the assets, using the top row (Cash) as the plug figure.  A detailed note beside the cash line item explains further.</t>
  </si>
  <si>
    <t>Take care to read all notes to the right of the line items. Consult Chapter 8 of the David &amp; David textbook for excellent explanations and tips for constructing projected statements.</t>
  </si>
  <si>
    <t>Enter in Dividends Paid for most recent year</t>
  </si>
  <si>
    <r>
      <rPr>
        <rFont val="Times New Roman"/>
        <color theme="1"/>
        <sz val="11.0"/>
      </rPr>
      <t xml:space="preserve">Note: Enter the total </t>
    </r>
    <r>
      <rPr>
        <rFont val="Times New Roman"/>
        <color rgb="FFFF0000"/>
        <sz val="11.0"/>
      </rPr>
      <t>dollar</t>
    </r>
    <r>
      <rPr>
        <rFont val="Times New Roman"/>
        <color theme="1"/>
        <sz val="11.0"/>
      </rPr>
      <t xml:space="preserve"> amount in the same manner you did with your financial statements. For example, if you entered numbers in thousands (dropped off 000) or millions (dropped off 000,000) enter this number the same way</t>
    </r>
  </si>
  <si>
    <t>Percentages in the Projected Income Statement will be multiplied  by the most recent year. For example, if you enter in 10% for projected revenues in projected year 2, the Template will use the equation (1.10 x projected year 1 revenues)  = projected year 2 revenues. For line items in the projected income statement requesting dollar amounts, please read the note below for the balance sheet. The calculations work the same way as described there.</t>
  </si>
  <si>
    <t>Projected Years (earliest to latest)</t>
  </si>
  <si>
    <t>Income Statement</t>
  </si>
  <si>
    <t>Historical Numbers (see notes)</t>
  </si>
  <si>
    <r>
      <rPr>
        <rFont val="Times New Roman"/>
        <color theme="1"/>
        <sz val="11.0"/>
      </rPr>
      <t xml:space="preserve">Historical Percent Notes Below. Enter your data in the </t>
    </r>
    <r>
      <rPr>
        <rFont val="Times New Roman"/>
        <b/>
        <color rgb="FFFF0000"/>
        <sz val="11.0"/>
        <u/>
      </rPr>
      <t>EXACT</t>
    </r>
    <r>
      <rPr>
        <rFont val="Times New Roman"/>
        <color theme="1"/>
        <sz val="11.0"/>
      </rPr>
      <t xml:space="preserve"> same format as the Notes describe.</t>
    </r>
  </si>
  <si>
    <t>Revenues</t>
  </si>
  <si>
    <r>
      <rPr>
        <rFont val="Times New Roman"/>
        <color theme="1"/>
        <sz val="11.0"/>
      </rPr>
      <t xml:space="preserve">Historical Note: Difference the two most recent years of data. Enter percent increases you expect based on your recommendations. Do not blindly use the historical number provided.  </t>
    </r>
    <r>
      <rPr>
        <rFont val="Times New Roman"/>
        <color rgb="FFFF0000"/>
        <sz val="11.0"/>
      </rPr>
      <t>Enter as percent.</t>
    </r>
  </si>
  <si>
    <r>
      <rPr>
        <rFont val="Times New Roman"/>
        <color theme="1"/>
        <sz val="11.0"/>
      </rPr>
      <t xml:space="preserve">Historical Note: Percent of Sales in the most recent year. Use a similar percent across all three projected years unless you believe COGS to sales percent will change drastically. </t>
    </r>
    <r>
      <rPr>
        <rFont val="Times New Roman"/>
        <color rgb="FFFF0000"/>
        <sz val="11.0"/>
      </rPr>
      <t>Enter as percent.</t>
    </r>
  </si>
  <si>
    <t>Operating Expenses</t>
  </si>
  <si>
    <r>
      <rPr>
        <rFont val="Times New Roman"/>
        <color theme="1"/>
        <sz val="11.0"/>
      </rPr>
      <t xml:space="preserve">Historical Note: Percent of Sales in the most recent year. Use a similar percent across all three projected years unless you believe Operating Expenses to sales percent will change drastically. </t>
    </r>
    <r>
      <rPr>
        <rFont val="Times New Roman"/>
        <color rgb="FFFF0000"/>
        <sz val="11.0"/>
      </rPr>
      <t>Enter as percent.</t>
    </r>
  </si>
  <si>
    <r>
      <rPr>
        <rFont val="Times New Roman"/>
        <color theme="1"/>
        <sz val="11.0"/>
      </rPr>
      <t xml:space="preserve">Historical Note: Dollar amount of interest paid in the most recent year. Enter in the NEW NET dollar amounts of interest you will forecasted for each year. If your most recent interest payment was $500 and you plan on a $20 net increase in interest for projected year 1, simply enter in $20 for year one. If financing through debt, the number is more likely to increase more than if financing through equity. </t>
    </r>
    <r>
      <rPr>
        <rFont val="Times New Roman"/>
        <color rgb="FFFF0000"/>
        <sz val="11.0"/>
      </rPr>
      <t xml:space="preserve">Enter as dollar amount. </t>
    </r>
    <r>
      <rPr>
        <rFont val="Times New Roman"/>
        <color theme="1"/>
        <sz val="11.0"/>
      </rPr>
      <t>If you anticipate less interest expense than the year before, enter as a negative number.</t>
    </r>
  </si>
  <si>
    <r>
      <rPr>
        <rFont val="Times New Roman"/>
        <color theme="1"/>
        <sz val="11.0"/>
      </rPr>
      <t xml:space="preserve">Historical Note: Tax Rate in most recent year. You can likely use the same tax rate throughout unless you expect a large increase/decrease in revenues and subsequently EBT. </t>
    </r>
    <r>
      <rPr>
        <rFont val="Times New Roman"/>
        <color rgb="FFFF0000"/>
        <sz val="11.0"/>
      </rPr>
      <t>Enter as percent.</t>
    </r>
  </si>
  <si>
    <t>Non-Recurring Events</t>
  </si>
  <si>
    <r>
      <rPr>
        <rFont val="Times New Roman"/>
        <color theme="1"/>
        <sz val="11.0"/>
      </rPr>
      <t xml:space="preserve">Historical Note: Dollar amount of Non-Recurring Events. Safe to forecast this number as $0 in ever year. </t>
    </r>
    <r>
      <rPr>
        <rFont val="Times New Roman"/>
        <color rgb="FFFF0000"/>
        <sz val="11.0"/>
      </rPr>
      <t>Enter as dollar amount.</t>
    </r>
  </si>
  <si>
    <t>Scroll Down for Balance Sheet</t>
  </si>
  <si>
    <t xml:space="preserve">Work from the bottom of the Projected Balance Sheet to the top </t>
  </si>
  <si>
    <t>Balance Sheet           (Start at the bottom)</t>
  </si>
  <si>
    <t>Historical Dollar Amount Paid</t>
  </si>
  <si>
    <t>The projected Balance Sheet is designed for you to enter in the NET ADDITIONAL DOLLAR VALUES (except for dividends). The Template will add these values to the existing numbers. For Example, if you are adding $1,000 in inventory in projected year 1, (but you estimate your firm used $800 of its existing inventory from the prior year) just enter in $200 ($1,000-$800) in the corresponding box and the Template will use the equation ($200 + most recent historical year Inventory number) = projected year 1 inventory.</t>
  </si>
  <si>
    <t>Read the message to the right, then start at the bottom with dividends.</t>
  </si>
  <si>
    <t>Assets</t>
  </si>
  <si>
    <t>Cash and Equivalents</t>
  </si>
  <si>
    <t xml:space="preserve">Historical Note:  If your cash number appears too high or low, consult Chapter 8 of the textbook for more information. Also, compare your projected ratios to historical ratios. You may need to make adjustments to your recommendations and/or your projected statements.  It is rare for any firm to have acceptal projected statements after the first attempt. </t>
  </si>
  <si>
    <t xml:space="preserve"> Historical Note: The values are for the most recent year reported. Enter in the net new (not cumulative) dollar amounts for each item for each forecasted year (Except for the Cash and Equivalents line).  If you are purchasing $200 of Property, Plant &amp; Equipment in Projected Year 1, and keeping existing PP&amp;E the same, simply enter $200 into the first projected year. If you plan to also reduce existing PP&amp;E by $300, then you would enter in a negative $100 into Projected Year 1. Take care with each line time, it is not how fast you get the numbers entered. Reread the hints in red writing a few lines above.</t>
  </si>
  <si>
    <t>Property Plant &amp; Equipment</t>
  </si>
  <si>
    <t>Other Long-Term Assets</t>
  </si>
  <si>
    <t>Liabilities</t>
  </si>
  <si>
    <t xml:space="preserve">Historical Note: The values are for the most recent year reported. Enter in the net new (not cumulative) dollar amounts for each item for each forecasted year. For example, if you do not plan to take on any additional long term debt in Projected Year 1, but do plan to pay off $1,000 in debt in Projected Year 1, enter in ($1,000) in Projected Year 1 long term debt column. </t>
  </si>
  <si>
    <t>Long-Term Debt</t>
  </si>
  <si>
    <t>Other Long-Term Liabilities</t>
  </si>
  <si>
    <t>Equity</t>
  </si>
  <si>
    <r>
      <rPr>
        <rFont val="Times New Roman"/>
        <color theme="1"/>
        <sz val="11.0"/>
      </rPr>
      <t xml:space="preserve">Historical Note: The values are for the most recent year reported. Enter in the new (additional, not cumulative) Dollar amounts for each Item for each forecasted year. If you change Treasury Stock, you may need to make an adjustment to Paid in Capital. </t>
    </r>
    <r>
      <rPr>
        <rFont val="Times New Roman"/>
        <color rgb="FFFF0000"/>
        <sz val="11.0"/>
      </rPr>
      <t>Enter Treasury Stock as a negative number.</t>
    </r>
    <r>
      <rPr>
        <rFont val="Times New Roman"/>
        <color theme="1"/>
        <sz val="11.0"/>
      </rPr>
      <t xml:space="preserve"> Read over Chapter 8 of the David and David textbook.</t>
    </r>
  </si>
  <si>
    <t>Historical Note: The Retained Earnings value is for the most recent year reported. The new additional (not cumulative)  Retained Earnings are calculated automatically.</t>
  </si>
  <si>
    <t>Total Dividends to Pay</t>
  </si>
  <si>
    <t>START HERE</t>
  </si>
  <si>
    <r>
      <rPr>
        <rFont val="Times New Roman"/>
        <color rgb="FFFF0000"/>
        <sz val="11.0"/>
      </rPr>
      <t>Start HERE.</t>
    </r>
    <r>
      <rPr>
        <rFont val="Times New Roman"/>
        <color theme="1"/>
        <sz val="11.0"/>
      </rPr>
      <t xml:space="preserve"> Enter the </t>
    </r>
    <r>
      <rPr>
        <rFont val="Times New Roman"/>
        <color rgb="FFFF0000"/>
        <sz val="11.0"/>
      </rPr>
      <t>total dollar amount</t>
    </r>
    <r>
      <rPr>
        <rFont val="Times New Roman"/>
        <color theme="1"/>
        <sz val="11.0"/>
      </rPr>
      <t xml:space="preserve"> you wish to pay in dividends each forecasted year. If none, enter 0. This line is</t>
    </r>
    <r>
      <rPr>
        <rFont val="Times New Roman"/>
        <color rgb="FFFF0000"/>
        <sz val="11.0"/>
        <u/>
      </rPr>
      <t xml:space="preserve"> not cumulative, it does not add the value</t>
    </r>
    <r>
      <rPr>
        <rFont val="Times New Roman"/>
        <color theme="1"/>
        <sz val="11.0"/>
      </rPr>
      <t xml:space="preserve"> to any existing value for dividends. For example, if the firm paid $1,000 in dividends and you wish to stop dividend payments, enter $0 in projected year 1 box. If you wish to increase dividends by 10% enter $1,100 into projected year 1 box. Check on your own to see historically what the firm was paying.</t>
    </r>
  </si>
  <si>
    <t>IFE Matrix</t>
  </si>
  <si>
    <r>
      <rPr>
        <rFont val="Times New Roman"/>
        <b/>
        <color rgb="FFFF0000"/>
        <sz val="12.0"/>
      </rPr>
      <t xml:space="preserve"> </t>
    </r>
    <r>
      <rPr>
        <rFont val="Times New Roman"/>
        <b val="0"/>
        <color rgb="FFFF0000"/>
        <sz val="12.0"/>
      </rPr>
      <t xml:space="preserve">If data is missing here, recheck  "Part I" </t>
    </r>
  </si>
  <si>
    <t>Check to make sure your text is not cut off in the matrix. Double click (or drag) between the Cell Numbers.</t>
  </si>
  <si>
    <t>To transfer into Word or Power Point, highlight the matrix, then paste special as "picture"</t>
  </si>
  <si>
    <t xml:space="preserve"> </t>
  </si>
  <si>
    <t>Weighted Score</t>
  </si>
  <si>
    <t>Total IFE Score</t>
  </si>
  <si>
    <t>EFE Matrix</t>
  </si>
  <si>
    <r>
      <rPr>
        <rFont val="Times New Roman"/>
        <b/>
        <color rgb="FFFF0000"/>
        <sz val="12.0"/>
      </rPr>
      <t xml:space="preserve"> </t>
    </r>
    <r>
      <rPr>
        <rFont val="Times New Roman"/>
        <b val="0"/>
        <color rgb="FFFF0000"/>
        <sz val="12.0"/>
      </rPr>
      <t xml:space="preserve">If data is missing here, recheck  "Part I" </t>
    </r>
  </si>
  <si>
    <t>Total EFE Score</t>
  </si>
  <si>
    <t>CPM Matrix</t>
  </si>
  <si>
    <t>If data is missing here, recheck the "Part I" page.</t>
  </si>
  <si>
    <t xml:space="preserve">Critical Success Factors </t>
  </si>
  <si>
    <t xml:space="preserve"> Score</t>
  </si>
  <si>
    <t xml:space="preserve">Rating  </t>
  </si>
  <si>
    <t xml:space="preserve"> Score   </t>
  </si>
  <si>
    <t xml:space="preserve">Rating   </t>
  </si>
  <si>
    <t xml:space="preserve"> Score  </t>
  </si>
  <si>
    <t>Totals</t>
  </si>
  <si>
    <t>BCG</t>
  </si>
  <si>
    <t>If data is missing here, recheck the "Part I" page and read step 3.</t>
  </si>
  <si>
    <t>Highlight the entire matrix (not just the inside box), and then paste as paste special picture.</t>
  </si>
  <si>
    <t>If you do not see your circle, either you did not enter in the information or you entered a number for the "Top Firm in the Industry Revenues" smaller than your firm. This number can only be larger or the same (if your firm's division is the largest revenue generator in the industry). It is also possible your bubble is behind another bubble if the information was close to the same, this is unlikely however.</t>
  </si>
  <si>
    <t>Please Scroll down for the BCG Matrix</t>
  </si>
  <si>
    <t xml:space="preserve">                        Relative Market Share Position</t>
  </si>
  <si>
    <t>High 1.0</t>
  </si>
  <si>
    <t>Low 0.0</t>
  </si>
  <si>
    <t>Industry Sales Growth Rate</t>
  </si>
  <si>
    <t>High 0.20</t>
  </si>
  <si>
    <t>Low -0.20</t>
  </si>
  <si>
    <t>IE</t>
  </si>
  <si>
    <t>If you do not see your circle, either you did not enter in the corresponding EFE or IFE information.  It is also possible your bubble is behind another bubble if the EFE and IFE information was close to the same.</t>
  </si>
  <si>
    <t>THE IFE TOTAL WEIGHTED SCORES</t>
  </si>
  <si>
    <t>Strong</t>
  </si>
  <si>
    <t xml:space="preserve">Weak </t>
  </si>
  <si>
    <t>High</t>
  </si>
  <si>
    <t>THE EFE WEIGHTED SCORES</t>
  </si>
  <si>
    <t>Low</t>
  </si>
  <si>
    <t>SPACE</t>
  </si>
  <si>
    <t>Highlight the entire matrix (not just the inside box), and then paste as paste special picture. Be sure to also include the table below the chart also in your presentation.</t>
  </si>
  <si>
    <t>If you do not see your bubble either you did not enter in the information or, it is also possible your bubble is behind another bubble if the X and Y information were close to the same.</t>
  </si>
  <si>
    <t xml:space="preserve">Internal Analysis: </t>
  </si>
  <si>
    <t>External Analysis:</t>
  </si>
  <si>
    <t xml:space="preserve">Financial Position (FP) Average </t>
  </si>
  <si>
    <t>Stability Position (SP) Average</t>
  </si>
  <si>
    <t>Competitive Position (CP) Average</t>
  </si>
  <si>
    <t>Industry Position (IP) Average</t>
  </si>
  <si>
    <t>Perceptual Maps</t>
  </si>
  <si>
    <t>If data is missing here, recheck the "Part I" page and read Step 3.</t>
  </si>
  <si>
    <t>If you do not see your circle, either you did not enter in the corresponding information or it is also possible your bubble is behind another bubble if the axis information was close to the same.</t>
  </si>
  <si>
    <t>GRAND</t>
  </si>
  <si>
    <t xml:space="preserve"> If data is missing here, recheck the "Part I" page and read Step 3.</t>
  </si>
  <si>
    <t>SO Strategies</t>
  </si>
  <si>
    <t>Up private label market share to above 20% in each region (S1,S3,S9,O1,O9)</t>
  </si>
  <si>
    <t>Remain differentciated amoung competition for significant market share (S3,S8,O7,O8)</t>
  </si>
  <si>
    <t>Finance operations through debt for higher ending cash on hand balance (S6,O3)</t>
  </si>
  <si>
    <t>Focus sales more in NA, LA, and AP based on demand growth (S2,S3,S7,O4,O5,O7)</t>
  </si>
  <si>
    <t>ST Strategies</t>
  </si>
  <si>
    <t>Keep 70% superior material and invest more into TQM/Best Practices (S3,S7, T1, T10)</t>
  </si>
  <si>
    <t>Offer competitive deal for celebrity endorsement with no cap ( S10, T6)</t>
  </si>
  <si>
    <t xml:space="preserve">Remain competitive in Private label market in each region, each year (S9, S3, T5) </t>
  </si>
  <si>
    <t>Reduce operations in EA to cut costs and focus on other regions (S1, S3, S4, T3, T4, T8)</t>
  </si>
  <si>
    <t>WO Strategies</t>
  </si>
  <si>
    <t>Stop sales in EA and focus on NA, LA, and AP (W2, W7, O4, O5, O7)</t>
  </si>
  <si>
    <t>Improve effeciencies in AP manufacturing (W6, W10, O5)</t>
  </si>
  <si>
    <t>Use debt to increase production in AP and increase equity (W1,W6, W8, O3)</t>
  </si>
  <si>
    <t>Reduce advertisement costs and rely on celebrity endorsements ( W5, O6)</t>
  </si>
  <si>
    <t>WT Strategies</t>
  </si>
  <si>
    <t>Reduce level of superior material to cut COGS and raise Profit Margins (W7,W10, T1, T10)</t>
  </si>
  <si>
    <t>Increase model numbers for bigger market share (W3, T10)</t>
  </si>
  <si>
    <t>Stop sales in EA and invest saved money into advertising in other regions (W2, W5, W7, T8, T9)</t>
  </si>
  <si>
    <t>Use debt to finance operations and expand into EA for production (W2, W7, T8,T9)</t>
  </si>
  <si>
    <t xml:space="preserve">If data is missing here, recheck the "Part I" page. </t>
  </si>
  <si>
    <t xml:space="preserve">   </t>
  </si>
  <si>
    <t>AS</t>
  </si>
  <si>
    <t>TAS</t>
  </si>
  <si>
    <t xml:space="preserve">AS   </t>
  </si>
  <si>
    <t xml:space="preserve">TAS   </t>
  </si>
  <si>
    <t xml:space="preserve">  </t>
  </si>
  <si>
    <t xml:space="preserve">AS  </t>
  </si>
  <si>
    <t>STAS</t>
  </si>
  <si>
    <t xml:space="preserve">Complete Part II to Construct the Financial Statements. </t>
  </si>
  <si>
    <t>Percent Change</t>
  </si>
  <si>
    <t>Gross Profit</t>
  </si>
  <si>
    <t>EBT</t>
  </si>
  <si>
    <t>Balance Sheet</t>
  </si>
  <si>
    <t>Total Current Assets</t>
  </si>
  <si>
    <t>Total Assets</t>
  </si>
  <si>
    <t>Total Current Liabilities</t>
  </si>
  <si>
    <t>Total Liabilities</t>
  </si>
  <si>
    <t>Total Equity</t>
  </si>
  <si>
    <t>Total Liabilities and Equity</t>
  </si>
  <si>
    <t xml:space="preserve">Complete Part II to Construct the Company Valuation  </t>
  </si>
  <si>
    <t>Stockholders' Equity - (Goodwill + Intangibles)</t>
  </si>
  <si>
    <t>Net Income x 5</t>
  </si>
  <si>
    <t>(Share Price/EPS) x Net Income</t>
  </si>
  <si>
    <t>Number of Shares Outstanding x Share Price</t>
  </si>
  <si>
    <t>Method Average</t>
  </si>
  <si>
    <t xml:space="preserve">Complete Part II to Construct the EPS/EBIT Charts  </t>
  </si>
  <si>
    <t>Common Stock Financing</t>
  </si>
  <si>
    <t>Debt Financing</t>
  </si>
  <si>
    <t xml:space="preserve">Interest </t>
  </si>
  <si>
    <t>Taxes</t>
  </si>
  <si>
    <t>EAT</t>
  </si>
  <si>
    <t># Shares</t>
  </si>
  <si>
    <t xml:space="preserve"> Stock</t>
  </si>
  <si>
    <t>Debt</t>
  </si>
  <si>
    <t>Complete Part II to Construct the Projected Financial Statements.</t>
  </si>
  <si>
    <t>Projected Income Statement</t>
  </si>
  <si>
    <t>Projected Balance Sheet</t>
  </si>
  <si>
    <t xml:space="preserve">Complete Part II to Construct the Ratios  </t>
  </si>
  <si>
    <t>Historical Ratios</t>
  </si>
  <si>
    <t>Projected Ratios</t>
  </si>
  <si>
    <t>Current Ratio</t>
  </si>
  <si>
    <t>Quick Ratio</t>
  </si>
  <si>
    <t>Total Debt-to-Total-Assets Ratio</t>
  </si>
  <si>
    <t>Debt-to-Total-Assets Ratio</t>
  </si>
  <si>
    <t>Total Debt-to-Equity Ratio</t>
  </si>
  <si>
    <t>Debt-to-Equity Ratio</t>
  </si>
  <si>
    <t>Times-Interest-Earned Ratio</t>
  </si>
  <si>
    <t>Inventory Turnover</t>
  </si>
  <si>
    <t>Fixed Assets Turnover</t>
  </si>
  <si>
    <t>Total Assets Turnover</t>
  </si>
  <si>
    <t>Accounts Receivable Turnover</t>
  </si>
  <si>
    <t>Average Collection Period</t>
  </si>
  <si>
    <t>Gross Profit Margin %</t>
  </si>
  <si>
    <t>Operating Profit Margin %</t>
  </si>
  <si>
    <t>ROA %</t>
  </si>
  <si>
    <t>ROE %</t>
  </si>
</sst>
</file>

<file path=xl/styles.xml><?xml version="1.0" encoding="utf-8"?>
<styleSheet xmlns="http://schemas.openxmlformats.org/spreadsheetml/2006/main" xmlns:x14ac="http://schemas.microsoft.com/office/spreadsheetml/2009/9/ac" xmlns:mc="http://schemas.openxmlformats.org/markup-compatibility/2006">
  <numFmts count="14">
    <numFmt numFmtId="164" formatCode="0.0"/>
    <numFmt numFmtId="165" formatCode="&quot;$&quot;#,##0_);\(&quot;$&quot;#,##0\)"/>
    <numFmt numFmtId="166" formatCode="&quot;$&quot;#,##0_);[Red]\(&quot;$&quot;#,##0\)"/>
    <numFmt numFmtId="167" formatCode="0_);\(0\)"/>
    <numFmt numFmtId="168" formatCode="0.00_);\(0.00\)"/>
    <numFmt numFmtId="169" formatCode="&quot;$&quot;#,##0.00_);[Red]\(&quot;$&quot;#,##0.00\)"/>
    <numFmt numFmtId="170" formatCode="&quot;$&quot;#,##0"/>
    <numFmt numFmtId="171" formatCode="m/d/yy"/>
    <numFmt numFmtId="172" formatCode="&quot;$&quot;#,##0.0_);[Red]\(&quot;$&quot;#,##0.0\)"/>
    <numFmt numFmtId="173" formatCode="&quot;$&quot;#,##0;[Red]&quot;$&quot;#,##0"/>
    <numFmt numFmtId="174" formatCode="#,##0;[Red]#,##0"/>
    <numFmt numFmtId="175" formatCode="&quot;$&quot;#,##0.00_);\(&quot;$&quot;#,##0.00\)"/>
    <numFmt numFmtId="176" formatCode="0.00;[Red]0.00"/>
    <numFmt numFmtId="177" formatCode="_(&quot;$&quot;* #,##0.00_);_(&quot;$&quot;* \(#,##0.00\);_(&quot;$&quot;* &quot;-&quot;??_);_(@_)"/>
  </numFmts>
  <fonts count="53">
    <font>
      <sz val="11.0"/>
      <color theme="1"/>
      <name val="Calibri"/>
      <scheme val="minor"/>
    </font>
    <font>
      <sz val="11.0"/>
      <color theme="1"/>
      <name val="Calibri"/>
    </font>
    <font>
      <sz val="14.0"/>
      <color theme="1"/>
      <name val="Times New Roman"/>
    </font>
    <font/>
    <font>
      <b/>
      <sz val="20.0"/>
      <color theme="1"/>
      <name val="Times New Roman"/>
    </font>
    <font>
      <sz val="12.0"/>
      <color theme="1"/>
      <name val="Times New Roman"/>
    </font>
    <font>
      <sz val="11.0"/>
      <color theme="1"/>
      <name val="Times New Roman"/>
    </font>
    <font>
      <b/>
      <sz val="12.0"/>
      <color rgb="FFFFFFFF"/>
      <name val="Times New Roman"/>
    </font>
    <font>
      <sz val="11.0"/>
      <color rgb="FF333399"/>
      <name val="Times New Roman"/>
    </font>
    <font>
      <b/>
      <sz val="11.0"/>
      <color theme="0"/>
      <name val="Times New Roman"/>
    </font>
    <font>
      <sz val="10.0"/>
      <color theme="1"/>
      <name val="Times New Roman"/>
    </font>
    <font>
      <b/>
      <u/>
      <sz val="11.0"/>
      <color rgb="FF993366"/>
      <name val="Times New Roman"/>
    </font>
    <font>
      <b/>
      <sz val="11.0"/>
      <color theme="1"/>
      <name val="Times New Roman"/>
    </font>
    <font>
      <b/>
      <u/>
      <sz val="11.0"/>
      <color theme="1"/>
      <name val="Times New Roman"/>
    </font>
    <font>
      <b/>
      <sz val="12.0"/>
      <color theme="1"/>
      <name val="Times New Roman"/>
    </font>
    <font>
      <b/>
      <sz val="11.0"/>
      <color rgb="FFFFFFFF"/>
      <name val="Times New Roman"/>
    </font>
    <font>
      <sz val="11.0"/>
      <color rgb="FF0000FF"/>
      <name val="Times New Roman"/>
    </font>
    <font>
      <sz val="11.0"/>
      <color rgb="FFFF0000"/>
      <name val="Times New Roman"/>
    </font>
    <font>
      <b/>
      <sz val="18.0"/>
      <color rgb="FFFF0000"/>
      <name val="Calibri"/>
    </font>
    <font>
      <b/>
      <sz val="11.0"/>
      <color rgb="FFFF0000"/>
      <name val="Times New Roman"/>
    </font>
    <font>
      <b/>
      <u/>
      <sz val="12.0"/>
      <color rgb="FFFF0000"/>
      <name val="Times New Roman"/>
    </font>
    <font>
      <b/>
      <sz val="12.0"/>
      <color rgb="FFFF0000"/>
      <name val="Times New Roman"/>
    </font>
    <font>
      <b/>
      <sz val="10.0"/>
      <color theme="0"/>
      <name val="Times New Roman"/>
    </font>
    <font>
      <b/>
      <sz val="10.0"/>
      <color theme="1"/>
      <name val="Times New Roman"/>
    </font>
    <font>
      <sz val="10.0"/>
      <color theme="1"/>
      <name val="Calibri"/>
    </font>
    <font>
      <b/>
      <u/>
      <sz val="10.0"/>
      <color theme="0"/>
      <name val="Times New Roman"/>
    </font>
    <font>
      <b/>
      <sz val="11.0"/>
      <color rgb="FFFF0000"/>
      <name val="Calibri"/>
    </font>
    <font>
      <b/>
      <sz val="11.0"/>
      <color theme="1"/>
      <name val="Calibri"/>
    </font>
    <font>
      <i/>
      <sz val="10.0"/>
      <color theme="1"/>
      <name val="Verdana"/>
    </font>
    <font>
      <b/>
      <u/>
      <sz val="10.0"/>
      <color theme="1"/>
      <name val="Verdana"/>
    </font>
    <font>
      <b/>
      <u/>
      <sz val="10.0"/>
      <color theme="1"/>
      <name val="Verdana"/>
    </font>
    <font>
      <b/>
      <u/>
      <sz val="10.0"/>
      <color theme="1"/>
      <name val="Verdana"/>
    </font>
    <font>
      <b/>
      <u/>
      <sz val="10.0"/>
      <color theme="1"/>
      <name val="Verdana"/>
    </font>
    <font>
      <b/>
      <u/>
      <sz val="10.0"/>
      <color theme="1"/>
      <name val="Verdana"/>
    </font>
    <font>
      <sz val="10.0"/>
      <color theme="0"/>
      <name val="Times New Roman"/>
    </font>
    <font>
      <b/>
      <sz val="11.0"/>
      <color theme="0"/>
      <name val="Calibri"/>
    </font>
    <font>
      <sz val="11.0"/>
      <color theme="0"/>
      <name val="Calibri"/>
    </font>
    <font>
      <b/>
      <sz val="12.0"/>
      <color theme="1"/>
      <name val="Times"/>
    </font>
    <font>
      <b/>
      <sz val="10.0"/>
      <color theme="1"/>
      <name val="Times"/>
    </font>
    <font>
      <sz val="10.0"/>
      <color theme="1"/>
      <name val="Times"/>
    </font>
    <font>
      <b/>
      <sz val="10.0"/>
      <color rgb="FF000000"/>
      <name val="Verdana"/>
    </font>
    <font>
      <b/>
      <u/>
      <sz val="10.0"/>
      <color rgb="FF000000"/>
      <name val="Times"/>
    </font>
    <font>
      <b/>
      <u/>
      <sz val="10.0"/>
      <color rgb="FF000000"/>
      <name val="Times"/>
    </font>
    <font>
      <b/>
      <i/>
      <u/>
      <sz val="10.0"/>
      <color rgb="FF000000"/>
      <name val="Times"/>
    </font>
    <font>
      <b/>
      <i/>
      <u/>
      <sz val="10.0"/>
      <color rgb="FF000000"/>
      <name val="Times"/>
    </font>
    <font>
      <b/>
      <sz val="10.0"/>
      <color rgb="FF000000"/>
      <name val="Times"/>
    </font>
    <font>
      <sz val="10.0"/>
      <color rgb="FF000000"/>
      <name val="Times"/>
    </font>
    <font>
      <b/>
      <sz val="10.0"/>
      <color rgb="FF449646"/>
      <name val="Times"/>
    </font>
    <font>
      <sz val="12.0"/>
      <color theme="1"/>
      <name val="Times"/>
    </font>
    <font>
      <b/>
      <sz val="10.0"/>
      <color theme="1"/>
      <name val="Verdana"/>
    </font>
    <font>
      <b/>
      <i/>
      <u/>
      <sz val="10.0"/>
      <color theme="1"/>
      <name val="Times"/>
    </font>
    <font>
      <b/>
      <i/>
      <u/>
      <sz val="10.0"/>
      <color theme="1"/>
      <name val="Times"/>
    </font>
    <font>
      <b/>
      <i/>
      <u/>
      <sz val="10.0"/>
      <color theme="1"/>
      <name val="Times"/>
    </font>
  </fonts>
  <fills count="18">
    <fill>
      <patternFill patternType="none"/>
    </fill>
    <fill>
      <patternFill patternType="lightGray"/>
    </fill>
    <fill>
      <patternFill patternType="solid">
        <fgColor rgb="FFDBE5F1"/>
        <bgColor rgb="FFDBE5F1"/>
      </patternFill>
    </fill>
    <fill>
      <patternFill patternType="solid">
        <fgColor theme="0"/>
        <bgColor theme="0"/>
      </patternFill>
    </fill>
    <fill>
      <patternFill patternType="solid">
        <fgColor rgb="FFFBD4B4"/>
        <bgColor rgb="FFFBD4B4"/>
      </patternFill>
    </fill>
    <fill>
      <patternFill patternType="solid">
        <fgColor rgb="FF92CDDC"/>
        <bgColor rgb="FF92CDDC"/>
      </patternFill>
    </fill>
    <fill>
      <patternFill patternType="solid">
        <fgColor rgb="FFC4BD97"/>
        <bgColor rgb="FFC4BD97"/>
      </patternFill>
    </fill>
    <fill>
      <patternFill patternType="solid">
        <fgColor rgb="FF00B050"/>
        <bgColor rgb="FF00B050"/>
      </patternFill>
    </fill>
    <fill>
      <patternFill patternType="solid">
        <fgColor rgb="FFFF0000"/>
        <bgColor rgb="FFFF0000"/>
      </patternFill>
    </fill>
    <fill>
      <patternFill patternType="solid">
        <fgColor rgb="FFDAEEF3"/>
        <bgColor rgb="FFDAEEF3"/>
      </patternFill>
    </fill>
    <fill>
      <patternFill patternType="solid">
        <fgColor rgb="FF938953"/>
        <bgColor rgb="FF938953"/>
      </patternFill>
    </fill>
    <fill>
      <patternFill patternType="solid">
        <fgColor rgb="FFFABF8F"/>
        <bgColor rgb="FFFABF8F"/>
      </patternFill>
    </fill>
    <fill>
      <patternFill patternType="solid">
        <fgColor rgb="FFF2DBDB"/>
        <bgColor rgb="FFF2DBDB"/>
      </patternFill>
    </fill>
    <fill>
      <patternFill patternType="solid">
        <fgColor rgb="FFE5B8B7"/>
        <bgColor rgb="FFE5B8B7"/>
      </patternFill>
    </fill>
    <fill>
      <patternFill patternType="solid">
        <fgColor theme="4"/>
        <bgColor theme="4"/>
      </patternFill>
    </fill>
    <fill>
      <patternFill patternType="solid">
        <fgColor rgb="FFDDD9C3"/>
        <bgColor rgb="FFDDD9C3"/>
      </patternFill>
    </fill>
    <fill>
      <patternFill patternType="solid">
        <fgColor theme="6"/>
        <bgColor theme="6"/>
      </patternFill>
    </fill>
    <fill>
      <patternFill patternType="solid">
        <fgColor rgb="FFD8D8D8"/>
        <bgColor rgb="FFD8D8D8"/>
      </patternFill>
    </fill>
  </fills>
  <borders count="108">
    <border/>
    <border>
      <left/>
      <right/>
      <top/>
      <bottom/>
    </border>
    <border>
      <left/>
      <top/>
      <bottom style="medium">
        <color rgb="FF000000"/>
      </bottom>
    </border>
    <border>
      <top/>
      <bottom style="medium">
        <color rgb="FF000000"/>
      </bottom>
    </border>
    <border>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medium">
        <color rgb="FF000000"/>
      </bottom>
    </border>
    <border>
      <left style="medium">
        <color rgb="FF000000"/>
      </left>
      <right style="medium">
        <color rgb="FF000000"/>
      </right>
      <top style="thin">
        <color rgb="FF000000"/>
      </top>
      <bottom style="medium">
        <color rgb="FF000000"/>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left/>
      <top style="medium">
        <color rgb="FF000000"/>
      </top>
      <bottom style="medium">
        <color rgb="FF000000"/>
      </bottom>
    </border>
    <border>
      <right/>
      <top style="medium">
        <color rgb="FF000000"/>
      </top>
      <bottom style="medium">
        <color rgb="FF000000"/>
      </bottom>
    </border>
    <border>
      <left/>
      <top style="medium">
        <color rgb="FF000000"/>
      </top>
      <bottom/>
    </border>
    <border>
      <right/>
      <top style="medium">
        <color rgb="FF000000"/>
      </top>
      <bottom/>
    </border>
    <border>
      <left/>
      <top/>
      <bottom/>
    </border>
    <border>
      <right/>
      <top/>
      <bottom/>
    </border>
    <border>
      <top/>
      <bottom/>
    </border>
    <border>
      <top style="medium">
        <color rgb="FF000000"/>
      </top>
      <bottom/>
    </border>
    <border>
      <left style="medium">
        <color rgb="FF000000"/>
      </left>
    </border>
    <border>
      <right style="medium">
        <color rgb="FF000000"/>
      </right>
    </border>
    <border>
      <left style="medium">
        <color rgb="FF000000"/>
      </left>
      <top style="thin">
        <color rgb="FF95B3D7"/>
      </top>
    </border>
    <border>
      <left style="medium">
        <color rgb="FF000000"/>
      </left>
      <right style="medium">
        <color rgb="FF000000"/>
      </right>
      <top style="thin">
        <color rgb="FF95B3D7"/>
      </top>
    </border>
    <border>
      <left style="medium">
        <color rgb="FF000000"/>
      </left>
      <right/>
      <top style="thin">
        <color rgb="FF95B3D7"/>
      </top>
      <bottom/>
    </border>
    <border>
      <left style="medium">
        <color rgb="FF000000"/>
      </left>
      <right style="medium">
        <color rgb="FF000000"/>
      </right>
      <top style="thin">
        <color rgb="FF95B3D7"/>
      </top>
      <bottom/>
    </border>
    <border>
      <left style="medium">
        <color rgb="FF000000"/>
      </left>
      <top style="thin">
        <color rgb="FF95B3D7"/>
      </top>
      <bottom style="medium">
        <color rgb="FF000000"/>
      </bottom>
    </border>
    <border>
      <left style="medium">
        <color rgb="FF000000"/>
      </left>
      <right style="medium">
        <color rgb="FF000000"/>
      </right>
      <top style="thin">
        <color rgb="FF95B3D7"/>
      </top>
      <bottom style="medium">
        <color rgb="FF000000"/>
      </bottom>
    </border>
    <border>
      <right style="medium">
        <color rgb="FF000000"/>
      </right>
      <top style="thin">
        <color rgb="FF95B3D7"/>
      </top>
    </border>
    <border>
      <left/>
      <right style="medium">
        <color rgb="FF000000"/>
      </right>
      <top style="thin">
        <color rgb="FF95B3D7"/>
      </top>
      <bottom/>
    </border>
    <border>
      <right style="medium">
        <color rgb="FF000000"/>
      </right>
      <top style="medium">
        <color rgb="FF000000"/>
      </top>
      <bottom/>
    </border>
    <border>
      <top style="thin">
        <color rgb="FF95B3D7"/>
      </top>
    </border>
    <border>
      <left/>
      <right/>
      <top style="thin">
        <color rgb="FF95B3D7"/>
      </top>
      <bottom/>
    </border>
    <border>
      <left style="medium">
        <color rgb="FF000000"/>
      </left>
      <right/>
      <top style="thin">
        <color rgb="FF95B3D7"/>
      </top>
      <bottom style="medium">
        <color rgb="FF000000"/>
      </bottom>
    </border>
    <border>
      <left/>
      <right/>
      <top style="thin">
        <color rgb="FF95B3D7"/>
      </top>
      <bottom style="medium">
        <color rgb="FF000000"/>
      </bottom>
    </border>
    <border>
      <left/>
      <right style="medium">
        <color rgb="FF000000"/>
      </right>
      <top style="thin">
        <color rgb="FF95B3D7"/>
      </top>
      <bottom style="medium">
        <color rgb="FF000000"/>
      </bottom>
    </border>
    <border>
      <left style="medium">
        <color rgb="FF000000"/>
      </left>
      <top/>
      <bottom/>
    </border>
    <border>
      <left/>
      <right/>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top style="medium">
        <color rgb="FF000000"/>
      </top>
      <bottom/>
    </border>
    <border>
      <left style="medium">
        <color rgb="FF000000"/>
      </left>
      <right/>
      <top style="thin">
        <color rgb="FF000000"/>
      </top>
      <bottom/>
    </border>
    <border>
      <left/>
      <top style="thin">
        <color rgb="FF000000"/>
      </top>
      <bottom/>
    </border>
    <border>
      <top style="thin">
        <color rgb="FF000000"/>
      </top>
      <bottom/>
    </border>
    <border>
      <right style="medium">
        <color rgb="FF000000"/>
      </right>
      <top style="thin">
        <color rgb="FF000000"/>
      </top>
      <bottom/>
    </border>
    <border>
      <right style="medium">
        <color rgb="FF000000"/>
      </right>
      <top/>
      <bottom/>
    </border>
    <border>
      <right style="medium">
        <color rgb="FF000000"/>
      </right>
      <top/>
      <bottom style="medium">
        <color rgb="FF000000"/>
      </bottom>
    </border>
    <border>
      <left/>
      <top style="medium">
        <color rgb="FF000000"/>
      </top>
    </border>
    <border>
      <right/>
      <top style="medium">
        <color rgb="FF000000"/>
      </top>
    </border>
    <border>
      <left/>
      <bottom style="medium">
        <color rgb="FF000000"/>
      </bottom>
    </border>
    <border>
      <right/>
      <bottom style="medium">
        <color rgb="FF000000"/>
      </bottom>
    </border>
    <border>
      <top style="thin">
        <color rgb="FF95B3D7"/>
      </top>
      <bottom style="medium">
        <color rgb="FF000000"/>
      </bottom>
    </border>
    <border>
      <right style="medium">
        <color rgb="FF000000"/>
      </right>
      <top style="thin">
        <color rgb="FF95B3D7"/>
      </top>
      <bottom style="medium">
        <color rgb="FF000000"/>
      </bottom>
    </border>
    <border>
      <left style="medium">
        <color rgb="FF000000"/>
      </left>
      <top/>
      <bottom style="thin">
        <color theme="1"/>
      </bottom>
    </border>
    <border>
      <top/>
      <bottom style="thin">
        <color theme="1"/>
      </bottom>
    </border>
    <border>
      <right/>
      <top/>
      <bottom style="thin">
        <color theme="1"/>
      </bottom>
    </border>
    <border>
      <left style="medium">
        <color rgb="FF000000"/>
      </left>
      <top style="thin">
        <color theme="1"/>
      </top>
      <bottom style="thin">
        <color theme="1"/>
      </bottom>
    </border>
    <border>
      <top style="thin">
        <color theme="1"/>
      </top>
      <bottom style="thin">
        <color theme="1"/>
      </bottom>
    </border>
    <border>
      <top style="thin">
        <color theme="1"/>
      </top>
    </border>
    <border>
      <right style="medium">
        <color rgb="FF000000"/>
      </right>
      <top style="thin">
        <color theme="1"/>
      </top>
    </border>
    <border>
      <right/>
      <top style="thin">
        <color theme="1"/>
      </top>
      <bottom style="thin">
        <color theme="1"/>
      </bottom>
    </border>
    <border>
      <left/>
      <right/>
      <top style="thin">
        <color theme="1"/>
      </top>
      <bottom/>
    </border>
    <border>
      <left/>
      <right style="medium">
        <color rgb="FF000000"/>
      </right>
      <top style="thin">
        <color theme="1"/>
      </top>
      <bottom/>
    </border>
    <border>
      <left style="medium">
        <color rgb="FF000000"/>
      </left>
      <top style="thin">
        <color theme="1"/>
      </top>
      <bottom style="medium">
        <color rgb="FF000000"/>
      </bottom>
    </border>
    <border>
      <top style="thin">
        <color theme="1"/>
      </top>
      <bottom style="medium">
        <color rgb="FF000000"/>
      </bottom>
    </border>
    <border>
      <right style="medium">
        <color rgb="FF000000"/>
      </right>
      <top style="thin">
        <color theme="1"/>
      </top>
      <bottom style="medium">
        <color rgb="FF000000"/>
      </bottom>
    </border>
    <border>
      <left style="medium">
        <color rgb="FF000000"/>
      </left>
      <top style="thin">
        <color theme="1"/>
      </top>
    </border>
    <border>
      <right style="medium">
        <color rgb="FF000000"/>
      </right>
      <top style="thin">
        <color theme="1"/>
      </top>
      <bottom style="thin">
        <color theme="1"/>
      </bottom>
    </border>
    <border>
      <left style="medium">
        <color rgb="FF000000"/>
      </left>
      <right/>
      <top style="thin">
        <color theme="1"/>
      </top>
      <bottom/>
    </border>
    <border>
      <left/>
      <top style="thin">
        <color theme="1"/>
      </top>
      <bottom style="thin">
        <color theme="1"/>
      </bottom>
    </border>
    <border>
      <left/>
      <top style="medium">
        <color rgb="FF000000"/>
      </top>
      <bottom style="thin">
        <color theme="1"/>
      </bottom>
    </border>
    <border>
      <top style="medium">
        <color rgb="FF000000"/>
      </top>
      <bottom style="thin">
        <color theme="1"/>
      </bottom>
    </border>
    <border>
      <right/>
      <top style="medium">
        <color rgb="FF000000"/>
      </top>
      <bottom style="thin">
        <color theme="1"/>
      </bottom>
    </border>
    <border>
      <left/>
      <right/>
      <top style="medium">
        <color rgb="FF000000"/>
      </top>
      <bottom style="thin">
        <color theme="1"/>
      </bottom>
    </border>
    <border>
      <right style="medium">
        <color rgb="FF000000"/>
      </right>
      <top style="medium">
        <color rgb="FF000000"/>
      </top>
      <bottom style="thin">
        <color theme="1"/>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top/>
      <bottom style="thin">
        <color rgb="FF000000"/>
      </bottom>
    </border>
    <border>
      <left/>
      <right/>
      <top/>
      <bottom style="thin">
        <color rgb="FF000000"/>
      </bottom>
    </border>
    <border>
      <left/>
      <right style="medium">
        <color rgb="FF000000"/>
      </right>
      <top/>
      <bottom style="thin">
        <color rgb="FF000000"/>
      </bottom>
    </border>
    <border>
      <left style="medium">
        <color rgb="FF000000"/>
      </left>
      <top style="medium">
        <color rgb="FF000000"/>
      </top>
      <bottom style="thin">
        <color theme="1"/>
      </bottom>
    </border>
    <border>
      <left style="medium">
        <color rgb="FF000000"/>
      </left>
      <right/>
      <top style="thin">
        <color theme="1"/>
      </top>
      <bottom style="medium">
        <color rgb="FF000000"/>
      </bottom>
    </border>
    <border>
      <left/>
      <right/>
      <top style="thin">
        <color theme="1"/>
      </top>
      <bottom style="medium">
        <color rgb="FF000000"/>
      </bottom>
    </border>
    <border>
      <left/>
      <right style="medium">
        <color rgb="FF000000"/>
      </right>
      <top style="thin">
        <color theme="1"/>
      </top>
      <bottom style="medium">
        <color rgb="FF000000"/>
      </bottom>
    </border>
  </borders>
  <cellStyleXfs count="1">
    <xf borderId="0" fillId="0" fontId="0" numFmtId="0" applyAlignment="1" applyFont="1"/>
  </cellStyleXfs>
  <cellXfs count="622">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xf>
    <xf borderId="3" fillId="0" fontId="3" numFmtId="0" xfId="0" applyBorder="1" applyFont="1"/>
    <xf borderId="4" fillId="0" fontId="3" numFmtId="0" xfId="0" applyBorder="1" applyFont="1"/>
    <xf borderId="0" fillId="0" fontId="1" numFmtId="0" xfId="0" applyFont="1"/>
    <xf borderId="5" fillId="3" fontId="4" numFmtId="0" xfId="0" applyAlignment="1" applyBorder="1" applyFill="1" applyFont="1">
      <alignment horizontal="center"/>
    </xf>
    <xf borderId="6" fillId="0" fontId="3" numFmtId="0" xfId="0" applyBorder="1" applyFont="1"/>
    <xf borderId="7" fillId="0" fontId="3" numFmtId="0" xfId="0" applyBorder="1" applyFont="1"/>
    <xf borderId="1" fillId="2" fontId="5" numFmtId="0" xfId="0" applyBorder="1" applyFont="1"/>
    <xf borderId="1" fillId="2" fontId="6" numFmtId="0" xfId="0" applyBorder="1" applyFont="1"/>
    <xf borderId="8" fillId="4" fontId="6" numFmtId="0" xfId="0" applyBorder="1" applyFill="1" applyFont="1"/>
    <xf borderId="9" fillId="4" fontId="6" numFmtId="0" xfId="0" applyBorder="1" applyFont="1"/>
    <xf borderId="10" fillId="4" fontId="6" numFmtId="0" xfId="0" applyBorder="1" applyFont="1"/>
    <xf borderId="5" fillId="4" fontId="6" numFmtId="0" xfId="0" applyAlignment="1" applyBorder="1" applyFont="1">
      <alignment shrinkToFit="0" vertical="top" wrapText="1"/>
    </xf>
    <xf borderId="1" fillId="2" fontId="5" numFmtId="0" xfId="0" applyAlignment="1" applyBorder="1" applyFont="1">
      <alignment horizontal="center" vertical="center"/>
    </xf>
    <xf borderId="1" fillId="2" fontId="7" numFmtId="0" xfId="0" applyBorder="1" applyFont="1"/>
    <xf borderId="1" fillId="2" fontId="5" numFmtId="0" xfId="0" applyAlignment="1" applyBorder="1" applyFont="1">
      <alignment horizontal="left" vertical="top"/>
    </xf>
    <xf borderId="11" fillId="5" fontId="5" numFmtId="0" xfId="0" applyAlignment="1" applyBorder="1" applyFill="1" applyFont="1">
      <alignment horizontal="left" vertical="top"/>
    </xf>
    <xf borderId="5" fillId="4" fontId="6" numFmtId="0" xfId="0" applyAlignment="1" applyBorder="1" applyFont="1">
      <alignment horizontal="left" shrinkToFit="0" vertical="top" wrapText="1"/>
    </xf>
    <xf borderId="1" fillId="2" fontId="5" numFmtId="0" xfId="0" applyAlignment="1" applyBorder="1" applyFont="1">
      <alignment shrinkToFit="0" wrapText="1"/>
    </xf>
    <xf borderId="1" fillId="2" fontId="2" numFmtId="0" xfId="0" applyAlignment="1" applyBorder="1" applyFont="1">
      <alignment horizontal="center"/>
    </xf>
    <xf borderId="1" fillId="2" fontId="8" numFmtId="0" xfId="0" applyAlignment="1" applyBorder="1" applyFont="1">
      <alignment shrinkToFit="0" wrapText="1"/>
    </xf>
    <xf borderId="11" fillId="2" fontId="6" numFmtId="0" xfId="0" applyBorder="1" applyFont="1"/>
    <xf borderId="11" fillId="6" fontId="6" numFmtId="0" xfId="0" applyBorder="1" applyFill="1" applyFont="1"/>
    <xf borderId="12" fillId="6" fontId="6" numFmtId="0" xfId="0" applyAlignment="1" applyBorder="1" applyFont="1">
      <alignment horizontal="center"/>
    </xf>
    <xf borderId="13" fillId="2" fontId="6" numFmtId="0" xfId="0" applyAlignment="1" applyBorder="1" applyFont="1">
      <alignment horizontal="left" vertical="top"/>
    </xf>
    <xf borderId="12" fillId="7" fontId="6" numFmtId="0" xfId="0" applyAlignment="1" applyBorder="1" applyFill="1" applyFont="1">
      <alignment horizontal="left" shrinkToFit="0" vertical="top" wrapText="1"/>
    </xf>
    <xf borderId="14" fillId="7" fontId="6" numFmtId="2" xfId="0" applyAlignment="1" applyBorder="1" applyFont="1" applyNumberFormat="1">
      <alignment horizontal="center"/>
    </xf>
    <xf borderId="1" fillId="2" fontId="1" numFmtId="0" xfId="0" applyAlignment="1" applyBorder="1" applyFont="1">
      <alignment vertical="center"/>
    </xf>
    <xf borderId="14" fillId="7" fontId="6" numFmtId="0" xfId="0" applyAlignment="1" applyBorder="1" applyFont="1">
      <alignment horizontal="center" vertical="center"/>
    </xf>
    <xf borderId="13" fillId="7" fontId="6" numFmtId="0" xfId="0" applyAlignment="1" applyBorder="1" applyFont="1">
      <alignment horizontal="left" readingOrder="0" shrinkToFit="0" vertical="top" wrapText="1"/>
    </xf>
    <xf borderId="14" fillId="7" fontId="6" numFmtId="2" xfId="0" applyAlignment="1" applyBorder="1" applyFont="1" applyNumberFormat="1">
      <alignment horizontal="center" readingOrder="0"/>
    </xf>
    <xf borderId="13" fillId="7" fontId="6" numFmtId="0" xfId="0" applyAlignment="1" applyBorder="1" applyFont="1">
      <alignment horizontal="left" shrinkToFit="0" vertical="top" wrapText="1"/>
    </xf>
    <xf borderId="15" fillId="2" fontId="6" numFmtId="0" xfId="0" applyAlignment="1" applyBorder="1" applyFont="1">
      <alignment horizontal="left" vertical="top"/>
    </xf>
    <xf borderId="15" fillId="7" fontId="6" numFmtId="0" xfId="0" applyAlignment="1" applyBorder="1" applyFont="1">
      <alignment horizontal="left" readingOrder="0" shrinkToFit="0" vertical="top" wrapText="1"/>
    </xf>
    <xf borderId="16" fillId="7" fontId="6" numFmtId="0" xfId="0" applyAlignment="1" applyBorder="1" applyFont="1">
      <alignment horizontal="center" vertical="center"/>
    </xf>
    <xf borderId="1" fillId="2" fontId="6" numFmtId="0" xfId="0" applyAlignment="1" applyBorder="1" applyFont="1">
      <alignment vertical="center"/>
    </xf>
    <xf borderId="12" fillId="6" fontId="6" numFmtId="0" xfId="0" applyAlignment="1" applyBorder="1" applyFont="1">
      <alignment horizontal="center" vertical="center"/>
    </xf>
    <xf borderId="12" fillId="2" fontId="6" numFmtId="0" xfId="0" applyAlignment="1" applyBorder="1" applyFont="1">
      <alignment horizontal="left" vertical="top"/>
    </xf>
    <xf borderId="1" fillId="2" fontId="6" numFmtId="0" xfId="0" applyAlignment="1" applyBorder="1" applyFont="1">
      <alignment horizontal="right"/>
    </xf>
    <xf borderId="11" fillId="8" fontId="9" numFmtId="2" xfId="0" applyAlignment="1" applyBorder="1" applyFill="1" applyFont="1" applyNumberFormat="1">
      <alignment horizontal="center" vertical="center"/>
    </xf>
    <xf borderId="11" fillId="5" fontId="6" numFmtId="0" xfId="0" applyAlignment="1" applyBorder="1" applyFont="1">
      <alignment horizontal="left" vertical="top"/>
    </xf>
    <xf borderId="12" fillId="6" fontId="6" numFmtId="0" xfId="0" applyBorder="1" applyFont="1"/>
    <xf borderId="1" fillId="2" fontId="1" numFmtId="0" xfId="0" applyAlignment="1" applyBorder="1" applyFont="1">
      <alignment horizontal="center" vertical="center"/>
    </xf>
    <xf borderId="17" fillId="2" fontId="6" numFmtId="0" xfId="0" applyAlignment="1" applyBorder="1" applyFont="1">
      <alignment horizontal="left" vertical="top"/>
    </xf>
    <xf borderId="18" fillId="7" fontId="6" numFmtId="0" xfId="0" applyAlignment="1" applyBorder="1" applyFont="1">
      <alignment horizontal="left" shrinkToFit="0" vertical="top" wrapText="1"/>
    </xf>
    <xf borderId="14" fillId="7" fontId="6" numFmtId="2" xfId="0" applyAlignment="1" applyBorder="1" applyFont="1" applyNumberFormat="1">
      <alignment horizontal="center" vertical="center"/>
    </xf>
    <xf borderId="19" fillId="2" fontId="6" numFmtId="0" xfId="0" applyAlignment="1" applyBorder="1" applyFont="1">
      <alignment horizontal="left" vertical="top"/>
    </xf>
    <xf borderId="20" fillId="7" fontId="6" numFmtId="0" xfId="0" applyAlignment="1" applyBorder="1" applyFont="1">
      <alignment horizontal="left" readingOrder="0" shrinkToFit="0" vertical="top" wrapText="1"/>
    </xf>
    <xf borderId="1" fillId="2" fontId="6" numFmtId="0" xfId="0" applyAlignment="1" applyBorder="1" applyFont="1">
      <alignment horizontal="center" vertical="center"/>
    </xf>
    <xf borderId="15" fillId="7" fontId="6" numFmtId="0" xfId="0" applyAlignment="1" applyBorder="1" applyFont="1">
      <alignment horizontal="left" shrinkToFit="0" vertical="top" wrapText="1"/>
    </xf>
    <xf borderId="1" fillId="2" fontId="6" numFmtId="0" xfId="0" applyAlignment="1" applyBorder="1" applyFont="1">
      <alignment shrinkToFit="0" wrapText="1"/>
    </xf>
    <xf borderId="11" fillId="6" fontId="6" numFmtId="0" xfId="0" applyAlignment="1" applyBorder="1" applyFont="1">
      <alignment horizontal="left" vertical="center"/>
    </xf>
    <xf borderId="21" fillId="6" fontId="6" numFmtId="0" xfId="0" applyAlignment="1" applyBorder="1" applyFont="1">
      <alignment horizontal="center" vertical="center"/>
    </xf>
    <xf borderId="12" fillId="7" fontId="6" numFmtId="0" xfId="0" applyAlignment="1" applyBorder="1" applyFont="1">
      <alignment horizontal="center" shrinkToFit="0" vertical="center" wrapText="1"/>
    </xf>
    <xf borderId="1" fillId="2" fontId="1" numFmtId="0" xfId="0" applyAlignment="1" applyBorder="1" applyFont="1">
      <alignment horizontal="center" shrinkToFit="0" vertical="center" wrapText="1"/>
    </xf>
    <xf borderId="5" fillId="6" fontId="6" numFmtId="0" xfId="0" applyAlignment="1" applyBorder="1" applyFont="1">
      <alignment horizontal="center"/>
    </xf>
    <xf borderId="12" fillId="7" fontId="6" numFmtId="0" xfId="0" applyAlignment="1" applyBorder="1" applyFont="1">
      <alignment horizontal="right" shrinkToFit="0" vertical="center" wrapText="1"/>
    </xf>
    <xf borderId="1" fillId="2" fontId="6" numFmtId="0" xfId="0" applyAlignment="1" applyBorder="1" applyFont="1">
      <alignment horizontal="center"/>
    </xf>
    <xf borderId="22" fillId="7" fontId="6" numFmtId="0" xfId="0" applyAlignment="1" applyBorder="1" applyFont="1">
      <alignment horizontal="center"/>
    </xf>
    <xf borderId="13" fillId="7" fontId="6" numFmtId="0" xfId="0" applyAlignment="1" applyBorder="1" applyFont="1">
      <alignment horizontal="right" shrinkToFit="0" vertical="center" wrapText="1"/>
    </xf>
    <xf borderId="14" fillId="7" fontId="6" numFmtId="0" xfId="0" applyAlignment="1" applyBorder="1" applyFont="1">
      <alignment horizontal="center"/>
    </xf>
    <xf borderId="15" fillId="7" fontId="6" numFmtId="0" xfId="0" applyAlignment="1" applyBorder="1" applyFont="1">
      <alignment horizontal="right" shrinkToFit="0" vertical="center" wrapText="1"/>
    </xf>
    <xf borderId="16" fillId="7" fontId="6" numFmtId="2" xfId="0" applyAlignment="1" applyBorder="1" applyFont="1" applyNumberFormat="1">
      <alignment horizontal="center"/>
    </xf>
    <xf borderId="11" fillId="8" fontId="6" numFmtId="2" xfId="0" applyAlignment="1" applyBorder="1" applyFont="1" applyNumberFormat="1">
      <alignment horizontal="center"/>
    </xf>
    <xf borderId="11" fillId="4" fontId="6" numFmtId="0" xfId="0" applyAlignment="1" applyBorder="1" applyFont="1">
      <alignment horizontal="left" shrinkToFit="0" vertical="top" wrapText="1"/>
    </xf>
    <xf borderId="11" fillId="4" fontId="6" numFmtId="0" xfId="0" applyAlignment="1" applyBorder="1" applyFont="1">
      <alignment shrinkToFit="0" vertical="top" wrapText="1"/>
    </xf>
    <xf borderId="1" fillId="2" fontId="10" numFmtId="0" xfId="0" applyBorder="1" applyFont="1"/>
    <xf borderId="11" fillId="6" fontId="6" numFmtId="0" xfId="0" applyAlignment="1" applyBorder="1" applyFont="1">
      <alignment vertical="center"/>
    </xf>
    <xf borderId="11" fillId="6" fontId="6" numFmtId="0" xfId="0" applyAlignment="1" applyBorder="1" applyFont="1">
      <alignment horizontal="center" shrinkToFit="0" wrapText="1"/>
    </xf>
    <xf borderId="23" fillId="7" fontId="6" numFmtId="0" xfId="0" applyBorder="1" applyFont="1"/>
    <xf borderId="23" fillId="7" fontId="6" numFmtId="0" xfId="0" applyAlignment="1" applyBorder="1" applyFont="1">
      <alignment horizontal="center"/>
    </xf>
    <xf borderId="23" fillId="7" fontId="6" numFmtId="2" xfId="0" applyAlignment="1" applyBorder="1" applyFont="1" applyNumberFormat="1">
      <alignment horizontal="center"/>
    </xf>
    <xf borderId="23" fillId="8" fontId="6" numFmtId="2" xfId="0" applyAlignment="1" applyBorder="1" applyFont="1" applyNumberFormat="1">
      <alignment horizontal="center"/>
    </xf>
    <xf borderId="1" fillId="2" fontId="5" numFmtId="0" xfId="0" applyAlignment="1" applyBorder="1" applyFont="1">
      <alignment horizontal="center" shrinkToFit="0" wrapText="1"/>
    </xf>
    <xf borderId="1" fillId="2" fontId="5" numFmtId="2" xfId="0" applyAlignment="1" applyBorder="1" applyFont="1" applyNumberFormat="1">
      <alignment horizontal="center"/>
    </xf>
    <xf borderId="11" fillId="4" fontId="6" numFmtId="0" xfId="0" applyAlignment="1" applyBorder="1" applyFont="1">
      <alignment shrinkToFit="0" wrapText="1"/>
    </xf>
    <xf borderId="1" fillId="9" fontId="6" numFmtId="0" xfId="0" applyAlignment="1" applyBorder="1" applyFill="1" applyFont="1">
      <alignment horizontal="left" vertical="top"/>
    </xf>
    <xf borderId="1" fillId="9" fontId="1" numFmtId="0" xfId="0" applyBorder="1" applyFont="1"/>
    <xf borderId="1" fillId="9" fontId="6" numFmtId="0" xfId="0" applyBorder="1" applyFont="1"/>
    <xf borderId="11" fillId="7" fontId="6" numFmtId="0" xfId="0" applyAlignment="1" applyBorder="1" applyFont="1">
      <alignment readingOrder="0"/>
    </xf>
    <xf borderId="11" fillId="6" fontId="6" numFmtId="0" xfId="0" applyAlignment="1" applyBorder="1" applyFont="1">
      <alignment horizontal="center" shrinkToFit="0" vertical="center" wrapText="1"/>
    </xf>
    <xf borderId="1" fillId="9" fontId="6" numFmtId="0" xfId="0" applyAlignment="1" applyBorder="1" applyFont="1">
      <alignment horizontal="center" vertical="center"/>
    </xf>
    <xf borderId="23" fillId="7" fontId="6" numFmtId="0" xfId="0" applyAlignment="1" applyBorder="1" applyFont="1">
      <alignment readingOrder="0"/>
    </xf>
    <xf borderId="23" fillId="7" fontId="6" numFmtId="0" xfId="0" applyAlignment="1" applyBorder="1" applyFont="1">
      <alignment horizontal="center" readingOrder="0"/>
    </xf>
    <xf borderId="1" fillId="9" fontId="6" numFmtId="0" xfId="0" applyAlignment="1" applyBorder="1" applyFont="1">
      <alignment shrinkToFit="0" wrapText="1"/>
    </xf>
    <xf borderId="1" fillId="2" fontId="11" numFmtId="0" xfId="0" applyAlignment="1" applyBorder="1" applyFont="1">
      <alignment shrinkToFit="0" wrapText="1"/>
    </xf>
    <xf borderId="11" fillId="6" fontId="12" numFmtId="0" xfId="0" applyAlignment="1" applyBorder="1" applyFont="1">
      <alignment horizontal="center"/>
    </xf>
    <xf borderId="1" fillId="2" fontId="12" numFmtId="0" xfId="0" applyBorder="1" applyFont="1"/>
    <xf borderId="12" fillId="7" fontId="6" numFmtId="0" xfId="0" applyBorder="1" applyFont="1"/>
    <xf borderId="11" fillId="7" fontId="6" numFmtId="0" xfId="0" applyAlignment="1" applyBorder="1" applyFont="1">
      <alignment horizontal="center" readingOrder="0"/>
    </xf>
    <xf borderId="13" fillId="7" fontId="6" numFmtId="0" xfId="0" applyBorder="1" applyFont="1"/>
    <xf borderId="15" fillId="7" fontId="6" numFmtId="0" xfId="0" applyBorder="1" applyFont="1"/>
    <xf borderId="1" fillId="2" fontId="13" numFmtId="0" xfId="0" applyBorder="1" applyFont="1"/>
    <xf borderId="13" fillId="7" fontId="6" numFmtId="0" xfId="0" applyAlignment="1" applyBorder="1" applyFont="1">
      <alignment readingOrder="0"/>
    </xf>
    <xf borderId="21" fillId="10" fontId="6" numFmtId="0" xfId="0" applyAlignment="1" applyBorder="1" applyFill="1" applyFont="1">
      <alignment horizontal="right"/>
    </xf>
    <xf borderId="21" fillId="8" fontId="6" numFmtId="164" xfId="0" applyAlignment="1" applyBorder="1" applyFont="1" applyNumberFormat="1">
      <alignment horizontal="center"/>
    </xf>
    <xf borderId="16" fillId="10" fontId="6" numFmtId="0" xfId="0" applyAlignment="1" applyBorder="1" applyFont="1">
      <alignment horizontal="right"/>
    </xf>
    <xf borderId="16" fillId="8" fontId="6" numFmtId="164" xfId="0" applyAlignment="1" applyBorder="1" applyFont="1" applyNumberFormat="1">
      <alignment horizontal="center"/>
    </xf>
    <xf borderId="12" fillId="10" fontId="6" numFmtId="0" xfId="0" applyAlignment="1" applyBorder="1" applyFont="1">
      <alignment horizontal="right"/>
    </xf>
    <xf borderId="21" fillId="7" fontId="6" numFmtId="0" xfId="0" applyAlignment="1" applyBorder="1" applyFont="1">
      <alignment horizontal="center" readingOrder="0"/>
    </xf>
    <xf borderId="13" fillId="10" fontId="6" numFmtId="0" xfId="0" applyAlignment="1" applyBorder="1" applyFont="1">
      <alignment horizontal="right"/>
    </xf>
    <xf borderId="14" fillId="7" fontId="6" numFmtId="0" xfId="0" applyAlignment="1" applyBorder="1" applyFont="1">
      <alignment horizontal="center" readingOrder="0"/>
    </xf>
    <xf borderId="15" fillId="10" fontId="6" numFmtId="0" xfId="0" applyAlignment="1" applyBorder="1" applyFont="1">
      <alignment horizontal="right"/>
    </xf>
    <xf borderId="21" fillId="8" fontId="6" numFmtId="0" xfId="0" applyAlignment="1" applyBorder="1" applyFont="1">
      <alignment horizontal="center"/>
    </xf>
    <xf borderId="16" fillId="8" fontId="6" numFmtId="0" xfId="0" applyAlignment="1" applyBorder="1" applyFont="1">
      <alignment horizontal="center"/>
    </xf>
    <xf borderId="11" fillId="10" fontId="6" numFmtId="0" xfId="0" applyBorder="1" applyFont="1"/>
    <xf borderId="11" fillId="7" fontId="6" numFmtId="0" xfId="0" applyBorder="1" applyFont="1"/>
    <xf borderId="11" fillId="10" fontId="6" numFmtId="0" xfId="0" applyAlignment="1" applyBorder="1" applyFont="1">
      <alignment horizontal="left" vertical="center"/>
    </xf>
    <xf borderId="11" fillId="10" fontId="6" numFmtId="0" xfId="0" applyAlignment="1" applyBorder="1" applyFont="1">
      <alignment horizontal="center" shrinkToFit="0" wrapText="1"/>
    </xf>
    <xf borderId="11" fillId="7" fontId="6" numFmtId="0" xfId="0" applyAlignment="1" applyBorder="1" applyFont="1">
      <alignment horizontal="center"/>
    </xf>
    <xf borderId="1" fillId="9" fontId="5" numFmtId="0" xfId="0" applyBorder="1" applyFont="1"/>
    <xf borderId="11" fillId="5" fontId="6" numFmtId="0" xfId="0" applyAlignment="1" applyBorder="1" applyFont="1">
      <alignment horizontal="left"/>
    </xf>
    <xf borderId="11" fillId="4" fontId="6" numFmtId="0" xfId="0" applyBorder="1" applyFont="1"/>
    <xf borderId="1" fillId="2" fontId="6" numFmtId="0" xfId="0" applyAlignment="1" applyBorder="1" applyFont="1">
      <alignment horizontal="left"/>
    </xf>
    <xf borderId="11" fillId="5" fontId="6" numFmtId="0" xfId="0" applyAlignment="1" applyBorder="1" applyFont="1">
      <alignment horizontal="left" vertical="center"/>
    </xf>
    <xf borderId="11" fillId="4" fontId="6" numFmtId="0" xfId="0" applyAlignment="1" applyBorder="1" applyFont="1">
      <alignment vertical="center"/>
    </xf>
    <xf borderId="12" fillId="7" fontId="6" numFmtId="0" xfId="0" applyAlignment="1" applyBorder="1" applyFont="1">
      <alignment horizontal="left" readingOrder="0"/>
    </xf>
    <xf borderId="24" fillId="3" fontId="4" numFmtId="0" xfId="0" applyAlignment="1" applyBorder="1" applyFont="1">
      <alignment horizontal="center" vertical="center"/>
    </xf>
    <xf borderId="25" fillId="3" fontId="14" numFmtId="0" xfId="0" applyAlignment="1" applyBorder="1" applyFont="1">
      <alignment horizontal="center"/>
    </xf>
    <xf borderId="26" fillId="3" fontId="14" numFmtId="0" xfId="0" applyAlignment="1" applyBorder="1" applyFont="1">
      <alignment horizontal="center"/>
    </xf>
    <xf borderId="11" fillId="11" fontId="6" numFmtId="0" xfId="0" applyBorder="1" applyFill="1" applyFont="1"/>
    <xf borderId="25" fillId="3" fontId="14" numFmtId="0" xfId="0" applyAlignment="1" applyBorder="1" applyFont="1">
      <alignment horizontal="center" vertical="center"/>
    </xf>
    <xf borderId="27" fillId="5" fontId="6" numFmtId="49" xfId="0" applyAlignment="1" applyBorder="1" applyFont="1" applyNumberFormat="1">
      <alignment vertical="top"/>
    </xf>
    <xf borderId="11" fillId="11" fontId="6" numFmtId="0" xfId="0" applyAlignment="1" applyBorder="1" applyFont="1">
      <alignment shrinkToFit="0" wrapText="1"/>
    </xf>
    <xf borderId="1" fillId="2" fontId="6" numFmtId="49" xfId="0" applyAlignment="1" applyBorder="1" applyFont="1" applyNumberFormat="1">
      <alignment vertical="top"/>
    </xf>
    <xf borderId="1" fillId="2" fontId="15" numFmtId="49" xfId="0" applyAlignment="1" applyBorder="1" applyFont="1" applyNumberFormat="1">
      <alignment vertical="top"/>
    </xf>
    <xf borderId="1" fillId="2" fontId="16" numFmtId="0" xfId="0" applyAlignment="1" applyBorder="1" applyFont="1">
      <alignment shrinkToFit="0" wrapText="1"/>
    </xf>
    <xf borderId="11" fillId="10" fontId="6" numFmtId="0" xfId="0" applyAlignment="1" applyBorder="1" applyFont="1">
      <alignment horizontal="center" shrinkToFit="0" vertical="center" wrapText="1"/>
    </xf>
    <xf borderId="1" fillId="2" fontId="6" numFmtId="0" xfId="0" applyAlignment="1" applyBorder="1" applyFont="1">
      <alignment horizontal="center" shrinkToFit="0" vertical="center" wrapText="1"/>
    </xf>
    <xf borderId="1" fillId="2" fontId="16" numFmtId="0" xfId="0" applyBorder="1" applyFont="1"/>
    <xf borderId="11" fillId="7" fontId="12" numFmtId="0" xfId="0" applyAlignment="1" applyBorder="1" applyFont="1">
      <alignment horizontal="center" shrinkToFit="0" vertical="center" wrapText="1"/>
    </xf>
    <xf borderId="1" fillId="2" fontId="6" numFmtId="0" xfId="0" applyAlignment="1" applyBorder="1" applyFont="1">
      <alignment shrinkToFit="0" vertical="center" wrapText="1"/>
    </xf>
    <xf borderId="11" fillId="10" fontId="12" numFmtId="0" xfId="0" applyAlignment="1" applyBorder="1" applyFont="1">
      <alignment horizontal="center" shrinkToFit="0" vertical="center" wrapText="1"/>
    </xf>
    <xf borderId="1" fillId="8" fontId="6" numFmtId="0" xfId="0" applyBorder="1" applyFont="1"/>
    <xf borderId="1" fillId="8" fontId="6" numFmtId="0" xfId="0" applyAlignment="1" applyBorder="1" applyFont="1">
      <alignment horizontal="left" shrinkToFit="0" wrapText="1"/>
    </xf>
    <xf borderId="1" fillId="8" fontId="6" numFmtId="0" xfId="0" applyAlignment="1" applyBorder="1" applyFont="1">
      <alignment horizontal="left"/>
    </xf>
    <xf borderId="1" fillId="8" fontId="6" numFmtId="0" xfId="0" applyAlignment="1" applyBorder="1" applyFont="1">
      <alignment horizontal="left" shrinkToFit="0" vertical="center" wrapText="1"/>
    </xf>
    <xf borderId="11" fillId="7" fontId="6" numFmtId="0" xfId="0" applyAlignment="1" applyBorder="1" applyFont="1">
      <alignment horizontal="center" vertical="center"/>
    </xf>
    <xf borderId="11" fillId="10" fontId="12" numFmtId="0" xfId="0" applyAlignment="1" applyBorder="1" applyFont="1">
      <alignment horizontal="center" shrinkToFit="0" wrapText="1"/>
    </xf>
    <xf borderId="1" fillId="2" fontId="14" numFmtId="0" xfId="0" applyBorder="1" applyFont="1"/>
    <xf borderId="1" fillId="2" fontId="5" numFmtId="0" xfId="0" applyAlignment="1" applyBorder="1" applyFont="1">
      <alignment vertical="center"/>
    </xf>
    <xf borderId="1" fillId="2" fontId="5" numFmtId="0" xfId="0" applyAlignment="1" applyBorder="1" applyFont="1">
      <alignment horizontal="center"/>
    </xf>
    <xf borderId="5" fillId="3" fontId="4" numFmtId="0" xfId="0" applyAlignment="1" applyBorder="1" applyFont="1">
      <alignment horizontal="center" vertical="center"/>
    </xf>
    <xf borderId="5" fillId="11" fontId="6" numFmtId="0" xfId="0" applyAlignment="1" applyBorder="1" applyFont="1">
      <alignment horizontal="left" shrinkToFit="0" vertical="top" wrapText="1"/>
    </xf>
    <xf borderId="5" fillId="10" fontId="6" numFmtId="0" xfId="0" applyAlignment="1" applyBorder="1" applyFont="1">
      <alignment horizontal="center"/>
    </xf>
    <xf borderId="28" fillId="10" fontId="17" numFmtId="0" xfId="0" applyAlignment="1" applyBorder="1" applyFont="1">
      <alignment horizontal="center" shrinkToFit="0" vertical="center" wrapText="1"/>
    </xf>
    <xf borderId="29" fillId="0" fontId="3" numFmtId="0" xfId="0" applyBorder="1" applyFont="1"/>
    <xf borderId="30" fillId="0" fontId="3" numFmtId="0" xfId="0" applyBorder="1" applyFont="1"/>
    <xf borderId="1" fillId="2" fontId="18" numFmtId="0" xfId="0" applyBorder="1" applyFont="1"/>
    <xf borderId="5" fillId="10" fontId="6" numFmtId="0" xfId="0" applyAlignment="1" applyBorder="1" applyFont="1">
      <alignment horizontal="center" shrinkToFit="0" vertical="center" wrapText="1"/>
    </xf>
    <xf borderId="5" fillId="7" fontId="6" numFmtId="0" xfId="0" applyAlignment="1" applyBorder="1" applyFont="1">
      <alignment horizontal="center" readingOrder="0" vertical="center"/>
    </xf>
    <xf borderId="31" fillId="0" fontId="3" numFmtId="0" xfId="0" applyBorder="1" applyFont="1"/>
    <xf borderId="32" fillId="0" fontId="3" numFmtId="0" xfId="0" applyBorder="1" applyFont="1"/>
    <xf borderId="33" fillId="0" fontId="3" numFmtId="0" xfId="0" applyBorder="1" applyFont="1"/>
    <xf borderId="34" fillId="2" fontId="6" numFmtId="0" xfId="0" applyAlignment="1" applyBorder="1" applyFont="1">
      <alignment horizontal="center" vertical="center"/>
    </xf>
    <xf borderId="35" fillId="0" fontId="3" numFmtId="0" xfId="0" applyBorder="1" applyFont="1"/>
    <xf borderId="5" fillId="10" fontId="6" numFmtId="0" xfId="0" applyAlignment="1" applyBorder="1" applyFont="1">
      <alignment horizontal="center" vertical="center"/>
    </xf>
    <xf borderId="5" fillId="7" fontId="6" numFmtId="165" xfId="0" applyAlignment="1" applyBorder="1" applyFont="1" applyNumberFormat="1">
      <alignment horizontal="center" readingOrder="0" vertical="center"/>
    </xf>
    <xf borderId="1" fillId="2" fontId="6" numFmtId="165" xfId="0" applyAlignment="1" applyBorder="1" applyFont="1" applyNumberFormat="1">
      <alignment horizontal="center" vertical="center"/>
    </xf>
    <xf borderId="34" fillId="2" fontId="6" numFmtId="165" xfId="0" applyAlignment="1" applyBorder="1" applyFont="1" applyNumberFormat="1">
      <alignment horizontal="center" vertical="center"/>
    </xf>
    <xf borderId="5" fillId="10" fontId="6" numFmtId="0" xfId="0" applyAlignment="1" applyBorder="1" applyFont="1">
      <alignment horizontal="center" shrinkToFit="0" wrapText="1"/>
    </xf>
    <xf borderId="5" fillId="12" fontId="6" numFmtId="0" xfId="0" applyAlignment="1" applyBorder="1" applyFill="1" applyFont="1">
      <alignment horizontal="center" vertical="center"/>
    </xf>
    <xf borderId="5" fillId="8" fontId="6" numFmtId="14" xfId="0" applyAlignment="1" applyBorder="1" applyFont="1" applyNumberFormat="1">
      <alignment horizontal="center" vertical="center"/>
    </xf>
    <xf borderId="36" fillId="2" fontId="6" numFmtId="166" xfId="0" applyAlignment="1" applyBorder="1" applyFont="1" applyNumberFormat="1">
      <alignment horizontal="center" vertical="center"/>
    </xf>
    <xf borderId="37" fillId="0" fontId="3" numFmtId="0" xfId="0" applyBorder="1" applyFont="1"/>
    <xf borderId="1" fillId="2" fontId="6" numFmtId="166" xfId="0" applyAlignment="1" applyBorder="1" applyFont="1" applyNumberFormat="1">
      <alignment horizontal="center" vertical="center"/>
    </xf>
    <xf borderId="38" fillId="2" fontId="6" numFmtId="166" xfId="0" applyAlignment="1" applyBorder="1" applyFont="1" applyNumberFormat="1">
      <alignment horizontal="center" vertical="center"/>
    </xf>
    <xf borderId="39" fillId="0" fontId="3" numFmtId="0" xfId="0" applyBorder="1" applyFont="1"/>
    <xf borderId="2" fillId="2" fontId="6" numFmtId="166" xfId="0" applyAlignment="1" applyBorder="1" applyFont="1" applyNumberFormat="1">
      <alignment horizontal="center" vertical="center"/>
    </xf>
    <xf borderId="2" fillId="2" fontId="6" numFmtId="166" xfId="0" applyAlignment="1" applyBorder="1" applyFont="1" applyNumberFormat="1">
      <alignment horizontal="center" readingOrder="0" vertical="center"/>
    </xf>
    <xf borderId="36" fillId="2" fontId="6" numFmtId="0" xfId="0" applyAlignment="1" applyBorder="1" applyFont="1">
      <alignment horizontal="center" vertical="center"/>
    </xf>
    <xf borderId="2" fillId="2" fontId="6" numFmtId="0" xfId="0" applyAlignment="1" applyBorder="1" applyFont="1">
      <alignment horizontal="center" vertical="center"/>
    </xf>
    <xf borderId="5" fillId="10" fontId="6" numFmtId="0" xfId="0" applyAlignment="1" applyBorder="1" applyFont="1">
      <alignment horizontal="left"/>
    </xf>
    <xf borderId="5" fillId="7" fontId="6" numFmtId="0" xfId="0" applyAlignment="1" applyBorder="1" applyFont="1">
      <alignment horizontal="center" readingOrder="0"/>
    </xf>
    <xf borderId="5" fillId="8" fontId="6" numFmtId="37" xfId="0" applyAlignment="1" applyBorder="1" applyFont="1" applyNumberFormat="1">
      <alignment horizontal="center" vertical="center"/>
    </xf>
    <xf borderId="5" fillId="10" fontId="6" numFmtId="0" xfId="0" applyAlignment="1" applyBorder="1" applyFont="1">
      <alignment horizontal="left" vertical="center"/>
    </xf>
    <xf borderId="34" fillId="2" fontId="6" numFmtId="37" xfId="0" applyAlignment="1" applyBorder="1" applyFont="1" applyNumberFormat="1">
      <alignment horizontal="center" vertical="center"/>
    </xf>
    <xf borderId="1" fillId="2" fontId="6" numFmtId="0" xfId="0" applyAlignment="1" applyBorder="1" applyFont="1">
      <alignment horizontal="left" vertical="center"/>
    </xf>
    <xf borderId="34" fillId="2" fontId="6" numFmtId="167" xfId="0" applyAlignment="1" applyBorder="1" applyFont="1" applyNumberFormat="1">
      <alignment horizontal="center" vertical="center"/>
    </xf>
    <xf borderId="5" fillId="8" fontId="6" numFmtId="168" xfId="0" applyAlignment="1" applyBorder="1" applyFont="1" applyNumberFormat="1">
      <alignment horizontal="center" vertical="center"/>
    </xf>
    <xf borderId="5" fillId="10" fontId="6" numFmtId="0" xfId="0" applyAlignment="1" applyBorder="1" applyFont="1">
      <alignment horizontal="left" shrinkToFit="0" vertical="center" wrapText="1"/>
    </xf>
    <xf borderId="5" fillId="7" fontId="6" numFmtId="37" xfId="0" applyAlignment="1" applyBorder="1" applyFont="1" applyNumberFormat="1">
      <alignment horizontal="center" readingOrder="0" vertical="center"/>
    </xf>
    <xf borderId="1" fillId="2" fontId="1" numFmtId="40" xfId="0" applyBorder="1" applyFont="1" applyNumberFormat="1"/>
    <xf borderId="5" fillId="7" fontId="6" numFmtId="168" xfId="0" applyAlignment="1" applyBorder="1" applyFont="1" applyNumberFormat="1">
      <alignment horizontal="center" readingOrder="0" vertical="center"/>
    </xf>
    <xf borderId="36" fillId="2" fontId="6" numFmtId="0" xfId="0" applyBorder="1" applyFont="1"/>
    <xf borderId="36" fillId="2" fontId="6" numFmtId="167" xfId="0" applyAlignment="1" applyBorder="1" applyFont="1" applyNumberFormat="1">
      <alignment horizontal="center" vertical="center"/>
    </xf>
    <xf borderId="38" fillId="2" fontId="6" numFmtId="0" xfId="0" applyAlignment="1" applyBorder="1" applyFont="1">
      <alignment horizontal="left" vertical="center"/>
    </xf>
    <xf borderId="40" fillId="0" fontId="3" numFmtId="0" xfId="0" applyBorder="1" applyFont="1"/>
    <xf borderId="5" fillId="7" fontId="6" numFmtId="39" xfId="0" applyAlignment="1" applyBorder="1" applyFont="1" applyNumberFormat="1">
      <alignment horizontal="center" readingOrder="0" vertical="center"/>
    </xf>
    <xf borderId="38" fillId="2" fontId="6" numFmtId="0" xfId="0" applyAlignment="1" applyBorder="1" applyFont="1">
      <alignment horizontal="left" shrinkToFit="0" vertical="center" wrapText="1"/>
    </xf>
    <xf borderId="36" fillId="2" fontId="6" numFmtId="37" xfId="0" applyAlignment="1" applyBorder="1" applyFont="1" applyNumberFormat="1">
      <alignment horizontal="center" vertical="center"/>
    </xf>
    <xf borderId="5" fillId="11" fontId="6" numFmtId="0" xfId="0" applyAlignment="1" applyBorder="1" applyFont="1">
      <alignment shrinkToFit="0" wrapText="1"/>
    </xf>
    <xf borderId="1" fillId="2" fontId="1" numFmtId="0" xfId="0" applyAlignment="1" applyBorder="1" applyFont="1">
      <alignment shrinkToFit="0" wrapText="1"/>
    </xf>
    <xf borderId="11" fillId="10" fontId="6" numFmtId="0" xfId="0" applyAlignment="1" applyBorder="1" applyFont="1">
      <alignment horizontal="center" vertical="center"/>
    </xf>
    <xf borderId="11" fillId="7" fontId="6" numFmtId="165" xfId="0" applyAlignment="1" applyBorder="1" applyFont="1" applyNumberFormat="1">
      <alignment horizontal="center" readingOrder="0" vertical="center"/>
    </xf>
    <xf borderId="11" fillId="7" fontId="6" numFmtId="165" xfId="0" applyAlignment="1" applyBorder="1" applyFont="1" applyNumberFormat="1">
      <alignment horizontal="center" readingOrder="0"/>
    </xf>
    <xf borderId="24" fillId="10" fontId="6" numFmtId="0" xfId="0" applyBorder="1" applyFont="1"/>
    <xf borderId="25" fillId="10" fontId="6" numFmtId="0" xfId="0" applyBorder="1" applyFont="1"/>
    <xf borderId="34" fillId="10" fontId="6" numFmtId="0" xfId="0" applyBorder="1" applyFont="1"/>
    <xf borderId="38" fillId="2" fontId="6" numFmtId="0" xfId="0" applyAlignment="1" applyBorder="1" applyFont="1">
      <alignment horizontal="center"/>
    </xf>
    <xf borderId="38" fillId="2" fontId="6" numFmtId="0" xfId="0" applyAlignment="1" applyBorder="1" applyFont="1">
      <alignment horizontal="center" vertical="center"/>
    </xf>
    <xf borderId="5" fillId="7" fontId="6" numFmtId="2" xfId="0" applyAlignment="1" applyBorder="1" applyFont="1" applyNumberFormat="1">
      <alignment horizontal="center" readingOrder="0" vertical="center"/>
    </xf>
    <xf borderId="5" fillId="10" fontId="6" numFmtId="0" xfId="0" applyBorder="1" applyFont="1"/>
    <xf borderId="38" fillId="2" fontId="6" numFmtId="2" xfId="0" applyAlignment="1" applyBorder="1" applyFont="1" applyNumberFormat="1">
      <alignment horizontal="center" vertical="center"/>
    </xf>
    <xf borderId="5" fillId="8" fontId="6" numFmtId="1" xfId="0" applyAlignment="1" applyBorder="1" applyFont="1" applyNumberFormat="1">
      <alignment horizontal="center" vertical="center"/>
    </xf>
    <xf borderId="38" fillId="2" fontId="6" numFmtId="1" xfId="0" applyAlignment="1" applyBorder="1" applyFont="1" applyNumberFormat="1">
      <alignment horizontal="center" vertical="center"/>
    </xf>
    <xf borderId="36" fillId="2" fontId="6" numFmtId="0" xfId="0" applyAlignment="1" applyBorder="1" applyFont="1">
      <alignment horizontal="center"/>
    </xf>
    <xf borderId="41" fillId="0" fontId="3" numFmtId="0" xfId="0" applyBorder="1" applyFont="1"/>
    <xf borderId="5" fillId="8" fontId="6" numFmtId="169" xfId="0" applyAlignment="1" applyBorder="1" applyFont="1" applyNumberFormat="1">
      <alignment horizontal="center"/>
    </xf>
    <xf borderId="38" fillId="2" fontId="6" numFmtId="0" xfId="0" applyBorder="1" applyFont="1"/>
    <xf borderId="5" fillId="7" fontId="6" numFmtId="9" xfId="0" applyAlignment="1" applyBorder="1" applyFont="1" applyNumberFormat="1">
      <alignment horizontal="center" readingOrder="0"/>
    </xf>
    <xf borderId="38" fillId="2" fontId="6" numFmtId="9" xfId="0" applyAlignment="1" applyBorder="1" applyFont="1" applyNumberFormat="1">
      <alignment horizontal="center"/>
    </xf>
    <xf borderId="1" fillId="2" fontId="6" numFmtId="2" xfId="0" applyAlignment="1" applyBorder="1" applyFont="1" applyNumberFormat="1">
      <alignment horizontal="center"/>
    </xf>
    <xf borderId="5" fillId="8" fontId="6" numFmtId="2" xfId="0" applyAlignment="1" applyBorder="1" applyFont="1" applyNumberFormat="1">
      <alignment horizontal="center"/>
    </xf>
    <xf borderId="5" fillId="11" fontId="6" numFmtId="0" xfId="0" applyAlignment="1" applyBorder="1" applyFont="1">
      <alignment horizontal="left" shrinkToFit="0" wrapText="1"/>
    </xf>
    <xf borderId="5" fillId="11" fontId="6" numFmtId="0" xfId="0" applyAlignment="1" applyBorder="1" applyFont="1">
      <alignment shrinkToFit="0" vertical="top" wrapText="1"/>
    </xf>
    <xf borderId="38" fillId="2" fontId="6" numFmtId="0" xfId="0" applyAlignment="1" applyBorder="1" applyFont="1">
      <alignment shrinkToFit="0" wrapText="1"/>
    </xf>
    <xf borderId="5" fillId="7" fontId="6" numFmtId="170" xfId="0" applyAlignment="1" applyBorder="1" applyFont="1" applyNumberFormat="1">
      <alignment horizontal="center" readingOrder="0" vertical="center"/>
    </xf>
    <xf borderId="5" fillId="10" fontId="6" numFmtId="0" xfId="0" applyAlignment="1" applyBorder="1" applyFont="1">
      <alignment shrinkToFit="0" wrapText="1"/>
    </xf>
    <xf borderId="28" fillId="2" fontId="19" numFmtId="0" xfId="0" applyAlignment="1" applyBorder="1" applyFont="1">
      <alignment horizontal="center" shrinkToFit="0" vertical="center" wrapText="1"/>
    </xf>
    <xf borderId="42" fillId="0" fontId="3" numFmtId="0" xfId="0" applyBorder="1" applyFont="1"/>
    <xf borderId="43" fillId="0" fontId="3" numFmtId="0" xfId="0" applyBorder="1" applyFont="1"/>
    <xf borderId="5" fillId="13" fontId="1" numFmtId="0" xfId="0" applyAlignment="1" applyBorder="1" applyFill="1" applyFont="1">
      <alignment horizontal="center" vertical="center"/>
    </xf>
    <xf borderId="1" fillId="2" fontId="6" numFmtId="171" xfId="0" applyAlignment="1" applyBorder="1" applyFont="1" applyNumberFormat="1">
      <alignment horizontal="center"/>
    </xf>
    <xf borderId="5" fillId="7" fontId="6" numFmtId="171" xfId="0" applyAlignment="1" applyBorder="1" applyFont="1" applyNumberFormat="1">
      <alignment horizontal="center" vertical="center"/>
    </xf>
    <xf borderId="1" fillId="2" fontId="6" numFmtId="171" xfId="0" applyAlignment="1" applyBorder="1" applyFont="1" applyNumberFormat="1">
      <alignment horizontal="center" vertical="center"/>
    </xf>
    <xf borderId="5" fillId="10" fontId="6" numFmtId="0" xfId="0" applyAlignment="1" applyBorder="1" applyFont="1">
      <alignment shrinkToFit="0" vertical="center" wrapText="1"/>
    </xf>
    <xf borderId="34" fillId="2" fontId="6" numFmtId="0" xfId="0" applyBorder="1" applyFont="1"/>
    <xf borderId="38" fillId="2" fontId="6" numFmtId="0" xfId="0" applyAlignment="1" applyBorder="1" applyFont="1">
      <alignment shrinkToFit="0" vertical="center" wrapText="1"/>
    </xf>
    <xf borderId="11" fillId="8" fontId="12" numFmtId="9" xfId="0" applyAlignment="1" applyBorder="1" applyFont="1" applyNumberFormat="1">
      <alignment horizontal="center" vertical="center"/>
    </xf>
    <xf borderId="5" fillId="7" fontId="6" numFmtId="9" xfId="0" applyAlignment="1" applyBorder="1" applyFont="1" applyNumberFormat="1">
      <alignment horizontal="center" vertical="center"/>
    </xf>
    <xf borderId="1" fillId="2" fontId="6" numFmtId="9" xfId="0" applyAlignment="1" applyBorder="1" applyFont="1" applyNumberFormat="1">
      <alignment horizontal="center" vertical="center"/>
    </xf>
    <xf borderId="1" fillId="2" fontId="12" numFmtId="9" xfId="0" applyAlignment="1" applyBorder="1" applyFont="1" applyNumberFormat="1">
      <alignment horizontal="center" vertical="center"/>
    </xf>
    <xf borderId="34" fillId="2" fontId="6" numFmtId="9" xfId="0" applyAlignment="1" applyBorder="1" applyFont="1" applyNumberFormat="1">
      <alignment horizontal="center" vertical="center"/>
    </xf>
    <xf borderId="11" fillId="8" fontId="12" numFmtId="165" xfId="0" applyAlignment="1" applyBorder="1" applyFont="1" applyNumberFormat="1">
      <alignment horizontal="center" vertical="center"/>
    </xf>
    <xf borderId="5" fillId="7" fontId="6" numFmtId="166" xfId="0" applyAlignment="1" applyBorder="1" applyFont="1" applyNumberFormat="1">
      <alignment horizontal="center" vertical="center"/>
    </xf>
    <xf borderId="1" fillId="2" fontId="6" numFmtId="172" xfId="0" applyAlignment="1" applyBorder="1" applyFont="1" applyNumberFormat="1">
      <alignment horizontal="center" vertical="center"/>
    </xf>
    <xf borderId="1" fillId="2" fontId="12" numFmtId="37" xfId="0" applyAlignment="1" applyBorder="1" applyFont="1" applyNumberFormat="1">
      <alignment horizontal="center" vertical="center"/>
    </xf>
    <xf borderId="1" fillId="2" fontId="12" numFmtId="0" xfId="0" applyAlignment="1" applyBorder="1" applyFont="1">
      <alignment horizontal="center" vertical="center"/>
    </xf>
    <xf borderId="11" fillId="8" fontId="12" numFmtId="37" xfId="0" applyAlignment="1" applyBorder="1" applyFont="1" applyNumberFormat="1">
      <alignment horizontal="center" vertical="center"/>
    </xf>
    <xf borderId="5" fillId="0" fontId="17" numFmtId="0" xfId="0" applyAlignment="1" applyBorder="1" applyFont="1">
      <alignment horizontal="center"/>
    </xf>
    <xf borderId="1" fillId="2" fontId="12" numFmtId="9" xfId="0" applyAlignment="1" applyBorder="1" applyFont="1" applyNumberFormat="1">
      <alignment horizontal="center"/>
    </xf>
    <xf borderId="5" fillId="13" fontId="1" numFmtId="0" xfId="0" applyAlignment="1" applyBorder="1" applyFont="1">
      <alignment horizontal="center" shrinkToFit="0" vertical="center" wrapText="1"/>
    </xf>
    <xf borderId="38" fillId="2" fontId="12" numFmtId="0" xfId="0" applyAlignment="1" applyBorder="1" applyFont="1">
      <alignment horizontal="center" shrinkToFit="0" vertical="center" wrapText="1"/>
    </xf>
    <xf borderId="5" fillId="8" fontId="6" numFmtId="171" xfId="0" applyAlignment="1" applyBorder="1" applyFont="1" applyNumberFormat="1">
      <alignment horizontal="center"/>
    </xf>
    <xf borderId="38" fillId="2" fontId="6" numFmtId="0" xfId="0" applyAlignment="1" applyBorder="1" applyFont="1">
      <alignment horizontal="center" shrinkToFit="0" vertical="center" wrapText="1"/>
    </xf>
    <xf borderId="38" fillId="2" fontId="6" numFmtId="169" xfId="0" applyAlignment="1" applyBorder="1" applyFont="1" applyNumberFormat="1">
      <alignment horizontal="center" vertical="center"/>
    </xf>
    <xf borderId="11" fillId="8" fontId="6" numFmtId="170" xfId="0" applyAlignment="1" applyBorder="1" applyFont="1" applyNumberFormat="1">
      <alignment horizontal="center" vertical="center"/>
    </xf>
    <xf borderId="5" fillId="8" fontId="6" numFmtId="170" xfId="0" applyAlignment="1" applyBorder="1" applyFont="1" applyNumberFormat="1">
      <alignment horizontal="center" vertical="center"/>
    </xf>
    <xf borderId="1" fillId="2" fontId="6" numFmtId="170" xfId="0" applyAlignment="1" applyBorder="1" applyFont="1" applyNumberFormat="1">
      <alignment horizontal="center" vertical="center"/>
    </xf>
    <xf borderId="38" fillId="2" fontId="6" numFmtId="170" xfId="0" applyAlignment="1" applyBorder="1" applyFont="1" applyNumberFormat="1">
      <alignment horizontal="center" vertical="center"/>
    </xf>
    <xf borderId="11" fillId="8" fontId="6" numFmtId="165" xfId="0" applyAlignment="1" applyBorder="1" applyFont="1" applyNumberFormat="1">
      <alignment horizontal="center" vertical="center"/>
    </xf>
    <xf borderId="5" fillId="7" fontId="6" numFmtId="170" xfId="0" applyAlignment="1" applyBorder="1" applyFont="1" applyNumberFormat="1">
      <alignment horizontal="center" vertical="center"/>
    </xf>
    <xf borderId="28" fillId="10" fontId="6" numFmtId="0" xfId="0" applyAlignment="1" applyBorder="1" applyFont="1">
      <alignment horizontal="center" shrinkToFit="0" vertical="center" wrapText="1"/>
    </xf>
    <xf borderId="38" fillId="2" fontId="12" numFmtId="0" xfId="0" applyAlignment="1" applyBorder="1" applyFont="1">
      <alignment horizontal="center" shrinkToFit="0" wrapText="1"/>
    </xf>
    <xf borderId="1" fillId="2" fontId="6" numFmtId="14" xfId="0" applyAlignment="1" applyBorder="1" applyFont="1" applyNumberFormat="1">
      <alignment horizontal="center" vertical="center"/>
    </xf>
    <xf borderId="11" fillId="8" fontId="6" numFmtId="37" xfId="0" applyAlignment="1" applyBorder="1" applyFont="1" applyNumberFormat="1">
      <alignment horizontal="center" vertical="center"/>
    </xf>
    <xf borderId="1" fillId="2" fontId="6" numFmtId="37" xfId="0" applyBorder="1" applyFont="1" applyNumberFormat="1"/>
    <xf borderId="1" fillId="2" fontId="6" numFmtId="37" xfId="0" applyAlignment="1" applyBorder="1" applyFont="1" applyNumberFormat="1">
      <alignment horizontal="center" vertical="center"/>
    </xf>
    <xf borderId="1" fillId="2" fontId="6" numFmtId="37" xfId="0" applyAlignment="1" applyBorder="1" applyFont="1" applyNumberFormat="1">
      <alignment horizontal="center"/>
    </xf>
    <xf borderId="1" fillId="2" fontId="6" numFmtId="9" xfId="0" applyAlignment="1" applyBorder="1" applyFont="1" applyNumberFormat="1">
      <alignment horizontal="center"/>
    </xf>
    <xf borderId="38" fillId="2" fontId="12" numFmtId="0" xfId="0" applyAlignment="1" applyBorder="1" applyFont="1">
      <alignment shrinkToFit="0" wrapText="1"/>
    </xf>
    <xf borderId="38" fillId="2" fontId="6" numFmtId="37" xfId="0" applyBorder="1" applyFont="1" applyNumberFormat="1"/>
    <xf borderId="38" fillId="2" fontId="5" numFmtId="0" xfId="0" applyAlignment="1" applyBorder="1" applyFont="1">
      <alignment shrinkToFit="0" wrapText="1"/>
    </xf>
    <xf borderId="1" fillId="2" fontId="20" numFmtId="0" xfId="0" applyAlignment="1" applyBorder="1" applyFont="1">
      <alignment horizontal="center" vertical="center"/>
    </xf>
    <xf borderId="5" fillId="7" fontId="6" numFmtId="165" xfId="0" applyAlignment="1" applyBorder="1" applyFont="1" applyNumberFormat="1">
      <alignment horizontal="center" vertical="center"/>
    </xf>
    <xf borderId="0" fillId="0" fontId="5" numFmtId="0" xfId="0" applyFont="1"/>
    <xf borderId="11" fillId="6" fontId="5" numFmtId="0" xfId="0" applyAlignment="1" applyBorder="1" applyFont="1">
      <alignment horizontal="center" vertical="center"/>
    </xf>
    <xf borderId="0" fillId="0" fontId="5" numFmtId="0" xfId="0" applyAlignment="1" applyFont="1">
      <alignment horizontal="center"/>
    </xf>
    <xf borderId="0" fillId="0" fontId="5" numFmtId="0" xfId="0" applyAlignment="1" applyFont="1">
      <alignment horizontal="center" vertical="top"/>
    </xf>
    <xf borderId="0" fillId="0" fontId="21" numFmtId="0" xfId="0" applyAlignment="1" applyFont="1">
      <alignment horizontal="left" shrinkToFit="0" vertical="top" wrapText="1"/>
    </xf>
    <xf borderId="0" fillId="0" fontId="5" numFmtId="0" xfId="0" applyAlignment="1" applyFont="1">
      <alignment horizontal="left" shrinkToFit="0" vertical="top" wrapText="1"/>
    </xf>
    <xf borderId="8" fillId="14" fontId="22" numFmtId="0" xfId="0" applyBorder="1" applyFill="1" applyFont="1"/>
    <xf borderId="9" fillId="14" fontId="22" numFmtId="0" xfId="0" applyAlignment="1" applyBorder="1" applyFont="1">
      <alignment vertical="center"/>
    </xf>
    <xf borderId="9" fillId="14" fontId="22" numFmtId="0" xfId="0" applyAlignment="1" applyBorder="1" applyFont="1">
      <alignment horizontal="center" vertical="center"/>
    </xf>
    <xf borderId="9" fillId="14" fontId="22" numFmtId="0" xfId="0" applyAlignment="1" applyBorder="1" applyFont="1">
      <alignment horizontal="center" shrinkToFit="0" vertical="center" wrapText="1"/>
    </xf>
    <xf borderId="10" fillId="14" fontId="22" numFmtId="0" xfId="0" applyAlignment="1" applyBorder="1" applyFont="1">
      <alignment horizontal="center" shrinkToFit="0" vertical="center" wrapText="1"/>
    </xf>
    <xf borderId="8" fillId="2" fontId="10" numFmtId="0" xfId="0" applyAlignment="1" applyBorder="1" applyFont="1">
      <alignment horizontal="center" vertical="top"/>
    </xf>
    <xf borderId="8" fillId="2" fontId="10" numFmtId="0" xfId="0" applyAlignment="1" applyBorder="1" applyFont="1">
      <alignment horizontal="left" shrinkToFit="0" vertical="top" wrapText="1"/>
    </xf>
    <xf borderId="8" fillId="2" fontId="10" numFmtId="2" xfId="0" applyAlignment="1" applyBorder="1" applyFont="1" applyNumberFormat="1">
      <alignment horizontal="center" shrinkToFit="0" vertical="center" wrapText="1"/>
    </xf>
    <xf borderId="8" fillId="2" fontId="10" numFmtId="1" xfId="0" applyAlignment="1" applyBorder="1" applyFont="1" applyNumberFormat="1">
      <alignment horizontal="center" shrinkToFit="0" vertical="center" wrapText="1"/>
    </xf>
    <xf borderId="12" fillId="2" fontId="10" numFmtId="2" xfId="0" applyAlignment="1" applyBorder="1" applyFont="1" applyNumberFormat="1">
      <alignment horizontal="center"/>
    </xf>
    <xf borderId="44" fillId="0" fontId="10" numFmtId="0" xfId="0" applyAlignment="1" applyBorder="1" applyFont="1">
      <alignment horizontal="center" vertical="top"/>
    </xf>
    <xf borderId="44" fillId="0" fontId="10" numFmtId="0" xfId="0" applyAlignment="1" applyBorder="1" applyFont="1">
      <alignment horizontal="left" shrinkToFit="0" vertical="top" wrapText="1"/>
    </xf>
    <xf borderId="44" fillId="0" fontId="10" numFmtId="2" xfId="0" applyAlignment="1" applyBorder="1" applyFont="1" applyNumberFormat="1">
      <alignment horizontal="center" shrinkToFit="0" vertical="center" wrapText="1"/>
    </xf>
    <xf borderId="44" fillId="0" fontId="10" numFmtId="1" xfId="0" applyAlignment="1" applyBorder="1" applyFont="1" applyNumberFormat="1">
      <alignment horizontal="center" vertical="center"/>
    </xf>
    <xf borderId="45" fillId="0" fontId="10" numFmtId="2" xfId="0" applyAlignment="1" applyBorder="1" applyFont="1" applyNumberFormat="1">
      <alignment horizontal="center"/>
    </xf>
    <xf borderId="46" fillId="2" fontId="10" numFmtId="0" xfId="0" applyAlignment="1" applyBorder="1" applyFont="1">
      <alignment horizontal="center" vertical="top"/>
    </xf>
    <xf borderId="46" fillId="2" fontId="10" numFmtId="0" xfId="0" applyAlignment="1" applyBorder="1" applyFont="1">
      <alignment horizontal="left" shrinkToFit="0" vertical="top" wrapText="1"/>
    </xf>
    <xf borderId="46" fillId="2" fontId="10" numFmtId="2" xfId="0" applyAlignment="1" applyBorder="1" applyFont="1" applyNumberFormat="1">
      <alignment horizontal="center" shrinkToFit="0" vertical="center" wrapText="1"/>
    </xf>
    <xf borderId="46" fillId="2" fontId="10" numFmtId="1" xfId="0" applyAlignment="1" applyBorder="1" applyFont="1" applyNumberFormat="1">
      <alignment horizontal="center" vertical="center"/>
    </xf>
    <xf borderId="47" fillId="2" fontId="10" numFmtId="2" xfId="0" applyAlignment="1" applyBorder="1" applyFont="1" applyNumberFormat="1">
      <alignment horizontal="center"/>
    </xf>
    <xf borderId="48" fillId="0" fontId="10" numFmtId="0" xfId="0" applyAlignment="1" applyBorder="1" applyFont="1">
      <alignment horizontal="center" vertical="top"/>
    </xf>
    <xf borderId="48" fillId="0" fontId="10" numFmtId="0" xfId="0" applyAlignment="1" applyBorder="1" applyFont="1">
      <alignment horizontal="left" shrinkToFit="0" vertical="top" wrapText="1"/>
    </xf>
    <xf borderId="48" fillId="0" fontId="10" numFmtId="2" xfId="0" applyAlignment="1" applyBorder="1" applyFont="1" applyNumberFormat="1">
      <alignment horizontal="center" shrinkToFit="0" vertical="center" wrapText="1"/>
    </xf>
    <xf borderId="48" fillId="0" fontId="10" numFmtId="1" xfId="0" applyAlignment="1" applyBorder="1" applyFont="1" applyNumberFormat="1">
      <alignment horizontal="center" vertical="center"/>
    </xf>
    <xf borderId="49" fillId="0" fontId="10" numFmtId="2" xfId="0" applyAlignment="1" applyBorder="1" applyFont="1" applyNumberFormat="1">
      <alignment horizontal="center"/>
    </xf>
    <xf borderId="0" fillId="0" fontId="10" numFmtId="0" xfId="0" applyFont="1"/>
    <xf borderId="11" fillId="14" fontId="22" numFmtId="0" xfId="0" applyAlignment="1" applyBorder="1" applyFont="1">
      <alignment horizontal="center" vertical="center"/>
    </xf>
    <xf borderId="12" fillId="14" fontId="22" numFmtId="0" xfId="0" applyAlignment="1" applyBorder="1" applyFont="1">
      <alignment horizontal="center" shrinkToFit="0" vertical="center" wrapText="1"/>
    </xf>
    <xf borderId="13" fillId="2" fontId="10" numFmtId="2" xfId="0" applyAlignment="1" applyBorder="1" applyFont="1" applyNumberFormat="1">
      <alignment horizontal="center" shrinkToFit="0" vertical="center" wrapText="1"/>
    </xf>
    <xf borderId="12" fillId="2" fontId="10" numFmtId="1" xfId="0" applyAlignment="1" applyBorder="1" applyFont="1" applyNumberFormat="1">
      <alignment horizontal="center" shrinkToFit="0" vertical="center" wrapText="1"/>
    </xf>
    <xf borderId="10" fillId="2" fontId="10" numFmtId="2" xfId="0" applyAlignment="1" applyBorder="1" applyFont="1" applyNumberFormat="1">
      <alignment horizontal="center"/>
    </xf>
    <xf borderId="45" fillId="0" fontId="10" numFmtId="2" xfId="0" applyAlignment="1" applyBorder="1" applyFont="1" applyNumberFormat="1">
      <alignment horizontal="center" shrinkToFit="0" vertical="center" wrapText="1"/>
    </xf>
    <xf borderId="45" fillId="0" fontId="10" numFmtId="1" xfId="0" applyAlignment="1" applyBorder="1" applyFont="1" applyNumberFormat="1">
      <alignment horizontal="center" shrinkToFit="0" vertical="center" wrapText="1"/>
    </xf>
    <xf borderId="50" fillId="0" fontId="10" numFmtId="2" xfId="0" applyAlignment="1" applyBorder="1" applyFont="1" applyNumberFormat="1">
      <alignment horizontal="center"/>
    </xf>
    <xf borderId="47" fillId="2" fontId="10" numFmtId="2" xfId="0" applyAlignment="1" applyBorder="1" applyFont="1" applyNumberFormat="1">
      <alignment horizontal="center" shrinkToFit="0" vertical="center" wrapText="1"/>
    </xf>
    <xf borderId="47" fillId="2" fontId="10" numFmtId="1" xfId="0" applyAlignment="1" applyBorder="1" applyFont="1" applyNumberFormat="1">
      <alignment horizontal="center" shrinkToFit="0" vertical="center" wrapText="1"/>
    </xf>
    <xf borderId="51" fillId="2" fontId="10" numFmtId="2" xfId="0" applyAlignment="1" applyBorder="1" applyFont="1" applyNumberFormat="1">
      <alignment horizontal="center"/>
    </xf>
    <xf borderId="24" fillId="2" fontId="10" numFmtId="0" xfId="0" applyAlignment="1" applyBorder="1" applyFont="1">
      <alignment horizontal="center" vertical="top"/>
    </xf>
    <xf borderId="24" fillId="2" fontId="23" numFmtId="0" xfId="0" applyAlignment="1" applyBorder="1" applyFont="1">
      <alignment horizontal="left" shrinkToFit="0" vertical="top" wrapText="1"/>
    </xf>
    <xf borderId="11" fillId="2" fontId="23" numFmtId="2" xfId="0" applyAlignment="1" applyBorder="1" applyFont="1" applyNumberFormat="1">
      <alignment horizontal="center" shrinkToFit="0" vertical="center" wrapText="1"/>
    </xf>
    <xf borderId="11" fillId="2" fontId="23" numFmtId="1" xfId="0" applyAlignment="1" applyBorder="1" applyFont="1" applyNumberFormat="1">
      <alignment horizontal="center" shrinkToFit="0" vertical="center" wrapText="1"/>
    </xf>
    <xf borderId="26" fillId="2" fontId="23" numFmtId="2" xfId="0" applyAlignment="1" applyBorder="1" applyFont="1" applyNumberFormat="1">
      <alignment horizontal="center"/>
    </xf>
    <xf borderId="12" fillId="2" fontId="10" numFmtId="0" xfId="0" applyAlignment="1" applyBorder="1" applyFont="1">
      <alignment horizontal="center"/>
    </xf>
    <xf borderId="44" fillId="0" fontId="10" numFmtId="1" xfId="0" applyAlignment="1" applyBorder="1" applyFont="1" applyNumberFormat="1">
      <alignment horizontal="center" shrinkToFit="0" vertical="center" wrapText="1"/>
    </xf>
    <xf borderId="45" fillId="0" fontId="10" numFmtId="0" xfId="0" applyAlignment="1" applyBorder="1" applyFont="1">
      <alignment horizontal="center"/>
    </xf>
    <xf borderId="46" fillId="2" fontId="10" numFmtId="1" xfId="0" applyAlignment="1" applyBorder="1" applyFont="1" applyNumberFormat="1">
      <alignment horizontal="center" shrinkToFit="0" vertical="center" wrapText="1"/>
    </xf>
    <xf borderId="47" fillId="2" fontId="10" numFmtId="0" xfId="0" applyAlignment="1" applyBorder="1" applyFont="1">
      <alignment horizontal="center"/>
    </xf>
    <xf borderId="48" fillId="0" fontId="10" numFmtId="1" xfId="0" applyAlignment="1" applyBorder="1" applyFont="1" applyNumberFormat="1">
      <alignment horizontal="center" shrinkToFit="0" vertical="center" wrapText="1"/>
    </xf>
    <xf borderId="49" fillId="0" fontId="10" numFmtId="0" xfId="0" applyAlignment="1" applyBorder="1" applyFont="1">
      <alignment horizontal="center"/>
    </xf>
    <xf borderId="24" fillId="2" fontId="23" numFmtId="2" xfId="0" applyAlignment="1" applyBorder="1" applyFont="1" applyNumberFormat="1">
      <alignment horizontal="center" shrinkToFit="0" vertical="center" wrapText="1"/>
    </xf>
    <xf borderId="24" fillId="2" fontId="23" numFmtId="1" xfId="0" applyAlignment="1" applyBorder="1" applyFont="1" applyNumberFormat="1">
      <alignment horizontal="center" shrinkToFit="0" vertical="center" wrapText="1"/>
    </xf>
    <xf borderId="11" fillId="2" fontId="23" numFmtId="2" xfId="0" applyAlignment="1" applyBorder="1" applyFont="1" applyNumberFormat="1">
      <alignment horizontal="center"/>
    </xf>
    <xf borderId="0" fillId="0" fontId="1" numFmtId="0" xfId="0" applyAlignment="1" applyFont="1">
      <alignment shrinkToFit="0" wrapText="1"/>
    </xf>
    <xf borderId="0" fillId="0" fontId="5" numFmtId="0" xfId="0" applyAlignment="1" applyFont="1">
      <alignment horizontal="left"/>
    </xf>
    <xf borderId="8" fillId="14" fontId="24" numFmtId="0" xfId="0" applyBorder="1" applyFont="1"/>
    <xf borderId="9" fillId="14" fontId="24" numFmtId="0" xfId="0" applyBorder="1" applyFont="1"/>
    <xf borderId="36" fillId="14" fontId="25" numFmtId="0" xfId="0" applyAlignment="1" applyBorder="1" applyFont="1">
      <alignment horizontal="center" vertical="center"/>
    </xf>
    <xf borderId="52" fillId="0" fontId="3" numFmtId="0" xfId="0" applyBorder="1" applyFont="1"/>
    <xf borderId="24" fillId="14" fontId="22" numFmtId="0" xfId="0" applyBorder="1" applyFont="1"/>
    <xf borderId="25" fillId="14" fontId="22" numFmtId="0" xfId="0" applyAlignment="1" applyBorder="1" applyFont="1">
      <alignment horizontal="center" shrinkToFit="0" vertical="center" wrapText="1"/>
    </xf>
    <xf borderId="26" fillId="14" fontId="22" numFmtId="0" xfId="0" applyAlignment="1" applyBorder="1" applyFont="1">
      <alignment horizontal="center" shrinkToFit="0" vertical="center" wrapText="1"/>
    </xf>
    <xf borderId="17" fillId="2" fontId="10" numFmtId="0" xfId="0" applyAlignment="1" applyBorder="1" applyFont="1">
      <alignment shrinkToFit="0" vertical="top" wrapText="1"/>
    </xf>
    <xf borderId="1" fillId="2" fontId="10" numFmtId="2" xfId="0" applyAlignment="1" applyBorder="1" applyFont="1" applyNumberFormat="1">
      <alignment horizontal="center" vertical="center"/>
    </xf>
    <xf borderId="1" fillId="2" fontId="10" numFmtId="0" xfId="0" applyAlignment="1" applyBorder="1" applyFont="1">
      <alignment horizontal="center" vertical="center"/>
    </xf>
    <xf borderId="18" fillId="2" fontId="10" numFmtId="2" xfId="0" applyAlignment="1" applyBorder="1" applyFont="1" applyNumberFormat="1">
      <alignment horizontal="center" vertical="center"/>
    </xf>
    <xf borderId="44" fillId="0" fontId="10" numFmtId="0" xfId="0" applyAlignment="1" applyBorder="1" applyFont="1">
      <alignment shrinkToFit="0" vertical="top" wrapText="1"/>
    </xf>
    <xf borderId="53" fillId="0" fontId="10" numFmtId="2" xfId="0" applyAlignment="1" applyBorder="1" applyFont="1" applyNumberFormat="1">
      <alignment horizontal="center" vertical="center"/>
    </xf>
    <xf borderId="53" fillId="0" fontId="10" numFmtId="0" xfId="0" applyAlignment="1" applyBorder="1" applyFont="1">
      <alignment horizontal="center" vertical="center"/>
    </xf>
    <xf borderId="50" fillId="0" fontId="10" numFmtId="2" xfId="0" applyAlignment="1" applyBorder="1" applyFont="1" applyNumberFormat="1">
      <alignment horizontal="center" vertical="center"/>
    </xf>
    <xf borderId="46" fillId="2" fontId="10" numFmtId="0" xfId="0" applyAlignment="1" applyBorder="1" applyFont="1">
      <alignment shrinkToFit="0" vertical="top" wrapText="1"/>
    </xf>
    <xf borderId="54" fillId="2" fontId="10" numFmtId="2" xfId="0" applyAlignment="1" applyBorder="1" applyFont="1" applyNumberFormat="1">
      <alignment horizontal="center" vertical="center"/>
    </xf>
    <xf borderId="54" fillId="2" fontId="10" numFmtId="0" xfId="0" applyAlignment="1" applyBorder="1" applyFont="1">
      <alignment horizontal="center" vertical="center"/>
    </xf>
    <xf borderId="51" fillId="2" fontId="10" numFmtId="2" xfId="0" applyAlignment="1" applyBorder="1" applyFont="1" applyNumberFormat="1">
      <alignment horizontal="center" vertical="center"/>
    </xf>
    <xf borderId="55" fillId="2" fontId="23" numFmtId="0" xfId="0" applyBorder="1" applyFont="1"/>
    <xf borderId="56" fillId="2" fontId="23" numFmtId="2" xfId="0" applyAlignment="1" applyBorder="1" applyFont="1" applyNumberFormat="1">
      <alignment horizontal="center" vertical="center"/>
    </xf>
    <xf borderId="56" fillId="2" fontId="23" numFmtId="0" xfId="0" applyAlignment="1" applyBorder="1" applyFont="1">
      <alignment horizontal="center" vertical="center"/>
    </xf>
    <xf borderId="57" fillId="2" fontId="23" numFmtId="2" xfId="0" applyAlignment="1" applyBorder="1" applyFont="1" applyNumberFormat="1">
      <alignment horizontal="center" vertical="center"/>
    </xf>
    <xf borderId="0" fillId="0" fontId="5" numFmtId="0" xfId="0" applyAlignment="1" applyFont="1">
      <alignment vertical="top"/>
    </xf>
    <xf borderId="0" fillId="0" fontId="5" numFmtId="0" xfId="0" applyAlignment="1" applyFont="1">
      <alignment shrinkToFit="0" vertical="top" wrapText="1"/>
    </xf>
    <xf borderId="0" fillId="0" fontId="1" numFmtId="0" xfId="0" applyAlignment="1" applyFont="1">
      <alignment vertical="top"/>
    </xf>
    <xf borderId="0" fillId="0" fontId="2" numFmtId="0" xfId="0" applyAlignment="1" applyFont="1">
      <alignment horizontal="center"/>
    </xf>
    <xf borderId="0" fillId="0" fontId="26" numFmtId="0" xfId="0" applyFont="1"/>
    <xf borderId="0" fillId="0" fontId="1" numFmtId="0" xfId="0" applyAlignment="1" applyFont="1">
      <alignment horizontal="left"/>
    </xf>
    <xf borderId="0" fillId="0" fontId="1" numFmtId="0" xfId="0" applyAlignment="1" applyFont="1">
      <alignment horizontal="center"/>
    </xf>
    <xf borderId="0" fillId="0" fontId="1" numFmtId="0" xfId="0" applyAlignment="1" applyFont="1">
      <alignment horizontal="center" textRotation="90" vertical="center"/>
    </xf>
    <xf borderId="0" fillId="0" fontId="27" numFmtId="0" xfId="0" applyAlignment="1" applyFont="1">
      <alignment horizontal="center"/>
    </xf>
    <xf borderId="0" fillId="0" fontId="1" numFmtId="164" xfId="0" applyAlignment="1" applyFont="1" applyNumberFormat="1">
      <alignment horizontal="center"/>
    </xf>
    <xf borderId="0" fillId="0" fontId="1" numFmtId="0" xfId="0" applyAlignment="1" applyFont="1">
      <alignment textRotation="90"/>
    </xf>
    <xf borderId="8" fillId="5" fontId="28" numFmtId="0" xfId="0" applyBorder="1" applyFont="1"/>
    <xf borderId="9" fillId="5" fontId="1" numFmtId="0" xfId="0" applyBorder="1" applyFont="1"/>
    <xf borderId="8" fillId="5" fontId="28" numFmtId="0" xfId="0" applyAlignment="1" applyBorder="1" applyFont="1">
      <alignment vertical="center"/>
    </xf>
    <xf borderId="9" fillId="5" fontId="28" numFmtId="0" xfId="0" applyAlignment="1" applyBorder="1" applyFont="1">
      <alignment horizontal="center" vertical="center"/>
    </xf>
    <xf borderId="10" fillId="5" fontId="1" numFmtId="0" xfId="0" applyBorder="1" applyFont="1"/>
    <xf borderId="17" fillId="5" fontId="29" numFmtId="0" xfId="0" applyBorder="1" applyFont="1"/>
    <xf borderId="1" fillId="5" fontId="30" numFmtId="0" xfId="0" applyBorder="1" applyFont="1"/>
    <xf borderId="1" fillId="5" fontId="1" numFmtId="0" xfId="0" applyBorder="1" applyFont="1"/>
    <xf borderId="18" fillId="5" fontId="1" numFmtId="0" xfId="0" applyBorder="1" applyFont="1"/>
    <xf borderId="58" fillId="5" fontId="1" numFmtId="0" xfId="0" applyBorder="1" applyFont="1"/>
    <xf borderId="1" fillId="5" fontId="1" numFmtId="0" xfId="0" applyAlignment="1" applyBorder="1" applyFont="1">
      <alignment horizontal="center"/>
    </xf>
    <xf borderId="18" fillId="5" fontId="1" numFmtId="0" xfId="0" applyAlignment="1" applyBorder="1" applyFont="1">
      <alignment horizontal="center"/>
    </xf>
    <xf borderId="19" fillId="5" fontId="31" numFmtId="0" xfId="0" applyBorder="1" applyFont="1"/>
    <xf borderId="59" fillId="5" fontId="1" numFmtId="0" xfId="0" applyBorder="1" applyFont="1"/>
    <xf borderId="59" fillId="5" fontId="27" numFmtId="0" xfId="0" applyAlignment="1" applyBorder="1" applyFont="1">
      <alignment horizontal="center"/>
    </xf>
    <xf borderId="20" fillId="5" fontId="27" numFmtId="164" xfId="0" applyAlignment="1" applyBorder="1" applyFont="1" applyNumberFormat="1">
      <alignment horizontal="center"/>
    </xf>
    <xf borderId="9" fillId="5" fontId="1" numFmtId="0" xfId="0" applyAlignment="1" applyBorder="1" applyFont="1">
      <alignment horizontal="center"/>
    </xf>
    <xf borderId="10" fillId="5" fontId="1" numFmtId="0" xfId="0" applyAlignment="1" applyBorder="1" applyFont="1">
      <alignment horizontal="center"/>
    </xf>
    <xf borderId="0" fillId="0" fontId="32" numFmtId="0" xfId="0" applyFont="1"/>
    <xf borderId="18" fillId="5" fontId="33" numFmtId="0" xfId="0" applyAlignment="1" applyBorder="1" applyFont="1">
      <alignment horizontal="center"/>
    </xf>
    <xf borderId="17" fillId="5" fontId="1" numFmtId="0" xfId="0" applyBorder="1" applyFont="1"/>
    <xf borderId="59" fillId="5" fontId="27" numFmtId="164" xfId="0" applyAlignment="1" applyBorder="1" applyFont="1" applyNumberFormat="1">
      <alignment horizontal="center"/>
    </xf>
    <xf borderId="11" fillId="6" fontId="5" numFmtId="0" xfId="0" applyAlignment="1" applyBorder="1" applyFont="1">
      <alignment horizontal="center" shrinkToFit="0" vertical="center" wrapText="1"/>
    </xf>
    <xf borderId="5" fillId="2" fontId="1" numFmtId="0" xfId="0" applyAlignment="1" applyBorder="1" applyFont="1">
      <alignment horizontal="center" shrinkToFit="0" vertical="center" wrapText="1"/>
    </xf>
    <xf borderId="60" fillId="2" fontId="1" numFmtId="0" xfId="0" applyAlignment="1" applyBorder="1" applyFont="1">
      <alignment horizontal="center" textRotation="90" vertical="center"/>
    </xf>
    <xf borderId="61" fillId="0" fontId="3" numFmtId="0" xfId="0" applyBorder="1" applyFont="1"/>
    <xf borderId="62" fillId="0" fontId="3" numFmtId="0" xfId="0" applyBorder="1" applyFont="1"/>
    <xf borderId="5" fillId="2" fontId="1" numFmtId="0" xfId="0" applyAlignment="1" applyBorder="1" applyFont="1">
      <alignment horizontal="center" shrinkToFit="0" wrapText="1"/>
    </xf>
    <xf borderId="0" fillId="0" fontId="1" numFmtId="0" xfId="0" applyAlignment="1" applyFont="1">
      <alignment horizontal="center" vertical="center"/>
    </xf>
    <xf borderId="63" fillId="15" fontId="5" numFmtId="0" xfId="0" applyBorder="1" applyFill="1" applyFont="1"/>
    <xf borderId="64" fillId="7" fontId="5" numFmtId="0" xfId="0" applyAlignment="1" applyBorder="1" applyFont="1">
      <alignment horizontal="left"/>
    </xf>
    <xf borderId="65" fillId="7" fontId="5" numFmtId="0" xfId="0" applyAlignment="1" applyBorder="1" applyFont="1">
      <alignment readingOrder="0" shrinkToFit="0" wrapText="1"/>
    </xf>
    <xf borderId="66" fillId="0" fontId="3" numFmtId="0" xfId="0" applyBorder="1" applyFont="1"/>
    <xf borderId="67" fillId="0" fontId="3" numFmtId="0" xfId="0" applyBorder="1" applyFont="1"/>
    <xf borderId="17" fillId="7" fontId="5" numFmtId="0" xfId="0" applyAlignment="1" applyBorder="1" applyFont="1">
      <alignment horizontal="left"/>
    </xf>
    <xf borderId="38" fillId="7" fontId="5" numFmtId="0" xfId="0" applyAlignment="1" applyBorder="1" applyFont="1">
      <alignment readingOrder="0" shrinkToFit="0" wrapText="1"/>
    </xf>
    <xf borderId="68" fillId="0" fontId="3" numFmtId="0" xfId="0" applyBorder="1" applyFont="1"/>
    <xf borderId="19" fillId="7" fontId="5" numFmtId="0" xfId="0" applyAlignment="1" applyBorder="1" applyFont="1">
      <alignment horizontal="left"/>
    </xf>
    <xf borderId="2" fillId="7" fontId="5" numFmtId="0" xfId="0" applyAlignment="1" applyBorder="1" applyFont="1">
      <alignment readingOrder="0" shrinkToFit="0" wrapText="1"/>
    </xf>
    <xf borderId="69" fillId="0" fontId="3" numFmtId="0" xfId="0" applyBorder="1" applyFont="1"/>
    <xf borderId="5" fillId="15" fontId="5" numFmtId="0" xfId="0" applyBorder="1" applyFont="1"/>
    <xf borderId="8" fillId="7" fontId="5" numFmtId="0" xfId="0" applyAlignment="1" applyBorder="1" applyFont="1">
      <alignment horizontal="left"/>
    </xf>
    <xf borderId="36" fillId="7" fontId="5" numFmtId="0" xfId="0" applyAlignment="1" applyBorder="1" applyFont="1">
      <alignment readingOrder="0" shrinkToFit="0" wrapText="1"/>
    </xf>
    <xf borderId="0" fillId="0" fontId="5" numFmtId="0" xfId="0" applyAlignment="1" applyFont="1">
      <alignment horizontal="right" vertical="top"/>
    </xf>
    <xf borderId="0" fillId="0" fontId="14" numFmtId="0" xfId="0" applyAlignment="1" applyFont="1">
      <alignment horizontal="left" shrinkToFit="0" vertical="top" wrapText="1"/>
    </xf>
    <xf borderId="0" fillId="0" fontId="1" numFmtId="0" xfId="0" applyAlignment="1" applyFont="1">
      <alignment horizontal="right" vertical="top"/>
    </xf>
    <xf borderId="8" fillId="14" fontId="10" numFmtId="0" xfId="0" applyBorder="1" applyFont="1"/>
    <xf borderId="9" fillId="14" fontId="10" numFmtId="0" xfId="0" applyBorder="1" applyFont="1"/>
    <xf borderId="70" fillId="14" fontId="34" numFmtId="0" xfId="0" applyAlignment="1" applyBorder="1" applyFont="1">
      <alignment horizontal="center" shrinkToFit="0" vertical="center" wrapText="1"/>
    </xf>
    <xf borderId="71" fillId="0" fontId="3" numFmtId="0" xfId="0" applyBorder="1" applyFont="1"/>
    <xf borderId="19" fillId="14" fontId="10" numFmtId="0" xfId="0" applyBorder="1" applyFont="1"/>
    <xf borderId="59" fillId="14" fontId="10" numFmtId="0" xfId="0" applyBorder="1" applyFont="1"/>
    <xf borderId="72" fillId="0" fontId="3" numFmtId="0" xfId="0" applyBorder="1" applyFont="1"/>
    <xf borderId="73" fillId="0" fontId="3" numFmtId="0" xfId="0" applyBorder="1" applyFont="1"/>
    <xf borderId="8" fillId="14" fontId="35" numFmtId="0" xfId="0" applyBorder="1" applyFont="1"/>
    <xf borderId="9" fillId="14" fontId="35" numFmtId="0" xfId="0" applyBorder="1" applyFont="1"/>
    <xf borderId="9" fillId="14" fontId="35" numFmtId="0" xfId="0" applyAlignment="1" applyBorder="1" applyFont="1">
      <alignment horizontal="center" vertical="center"/>
    </xf>
    <xf borderId="10" fillId="14" fontId="35" numFmtId="0" xfId="0" applyAlignment="1" applyBorder="1" applyFont="1">
      <alignment horizontal="center" vertical="center"/>
    </xf>
    <xf borderId="46" fillId="2" fontId="10" numFmtId="0" xfId="0" applyAlignment="1" applyBorder="1" applyFont="1">
      <alignment horizontal="left"/>
    </xf>
    <xf borderId="54" fillId="2" fontId="10" numFmtId="0" xfId="0" applyAlignment="1" applyBorder="1" applyFont="1">
      <alignment horizontal="left" shrinkToFit="0" wrapText="1"/>
    </xf>
    <xf borderId="44" fillId="0" fontId="10" numFmtId="0" xfId="0" applyAlignment="1" applyBorder="1" applyFont="1">
      <alignment horizontal="left"/>
    </xf>
    <xf borderId="53" fillId="0" fontId="10" numFmtId="0" xfId="0" applyAlignment="1" applyBorder="1" applyFont="1">
      <alignment horizontal="left" shrinkToFit="0" wrapText="1"/>
    </xf>
    <xf borderId="48" fillId="0" fontId="10" numFmtId="0" xfId="0" applyAlignment="1" applyBorder="1" applyFont="1">
      <alignment horizontal="left"/>
    </xf>
    <xf borderId="74" fillId="0" fontId="10" numFmtId="0" xfId="0" applyAlignment="1" applyBorder="1" applyFont="1">
      <alignment horizontal="left" shrinkToFit="0" wrapText="1"/>
    </xf>
    <xf borderId="74" fillId="0" fontId="10" numFmtId="2" xfId="0" applyAlignment="1" applyBorder="1" applyFont="1" applyNumberFormat="1">
      <alignment horizontal="center" vertical="center"/>
    </xf>
    <xf borderId="74" fillId="0" fontId="10" numFmtId="0" xfId="0" applyAlignment="1" applyBorder="1" applyFont="1">
      <alignment horizontal="center" vertical="center"/>
    </xf>
    <xf borderId="75" fillId="0" fontId="10" numFmtId="2" xfId="0" applyAlignment="1" applyBorder="1" applyFont="1" applyNumberFormat="1">
      <alignment horizontal="center" vertical="center"/>
    </xf>
    <xf borderId="9" fillId="14" fontId="22" numFmtId="0" xfId="0" applyBorder="1" applyFont="1"/>
    <xf borderId="10" fillId="14" fontId="22" numFmtId="0" xfId="0" applyAlignment="1" applyBorder="1" applyFont="1">
      <alignment horizontal="center" vertical="center"/>
    </xf>
    <xf borderId="9" fillId="14" fontId="10" numFmtId="0" xfId="0" applyAlignment="1" applyBorder="1" applyFont="1">
      <alignment horizontal="center"/>
    </xf>
    <xf borderId="59" fillId="14" fontId="10" numFmtId="0" xfId="0" applyAlignment="1" applyBorder="1" applyFont="1">
      <alignment horizontal="center"/>
    </xf>
    <xf borderId="46" fillId="2" fontId="10" numFmtId="0" xfId="0" applyAlignment="1" applyBorder="1" applyFont="1">
      <alignment horizontal="left" vertical="top"/>
    </xf>
    <xf borderId="54" fillId="2" fontId="10" numFmtId="2" xfId="0" applyAlignment="1" applyBorder="1" applyFont="1" applyNumberFormat="1">
      <alignment horizontal="center" shrinkToFit="0" vertical="center" wrapText="1"/>
    </xf>
    <xf borderId="54" fillId="2" fontId="10" numFmtId="0" xfId="0" applyAlignment="1" applyBorder="1" applyFont="1">
      <alignment horizontal="center" shrinkToFit="0" vertical="center" wrapText="1"/>
    </xf>
    <xf borderId="44" fillId="0" fontId="10" numFmtId="0" xfId="0" applyAlignment="1" applyBorder="1" applyFont="1">
      <alignment horizontal="left" vertical="top"/>
    </xf>
    <xf borderId="53" fillId="0" fontId="10" numFmtId="2" xfId="0" applyAlignment="1" applyBorder="1" applyFont="1" applyNumberFormat="1">
      <alignment horizontal="center" shrinkToFit="0" vertical="center" wrapText="1"/>
    </xf>
    <xf borderId="53" fillId="0" fontId="10" numFmtId="0" xfId="0" applyAlignment="1" applyBorder="1" applyFont="1">
      <alignment horizontal="center" shrinkToFit="0" vertical="center" wrapText="1"/>
    </xf>
    <xf borderId="48" fillId="0" fontId="10" numFmtId="0" xfId="0" applyAlignment="1" applyBorder="1" applyFont="1">
      <alignment horizontal="left" vertical="top"/>
    </xf>
    <xf borderId="74" fillId="0" fontId="10" numFmtId="2" xfId="0" applyAlignment="1" applyBorder="1" applyFont="1" applyNumberFormat="1">
      <alignment horizontal="center" shrinkToFit="0" vertical="center" wrapText="1"/>
    </xf>
    <xf borderId="74" fillId="0" fontId="10" numFmtId="0" xfId="0" applyAlignment="1" applyBorder="1" applyFont="1">
      <alignment horizontal="center" shrinkToFit="0" vertical="center" wrapText="1"/>
    </xf>
    <xf borderId="8" fillId="14" fontId="36" numFmtId="0" xfId="0" applyBorder="1" applyFont="1"/>
    <xf borderId="9" fillId="14" fontId="36" numFmtId="0" xfId="0" applyBorder="1" applyFont="1"/>
    <xf borderId="19" fillId="14" fontId="36" numFmtId="0" xfId="0" applyBorder="1" applyFont="1"/>
    <xf borderId="59" fillId="14" fontId="36" numFmtId="0" xfId="0" applyBorder="1" applyFont="1"/>
    <xf borderId="24" fillId="2" fontId="10" numFmtId="0" xfId="0" applyAlignment="1" applyBorder="1" applyFont="1">
      <alignment horizontal="left"/>
    </xf>
    <xf borderId="25" fillId="2" fontId="23" numFmtId="0" xfId="0" applyAlignment="1" applyBorder="1" applyFont="1">
      <alignment horizontal="left" shrinkToFit="0" wrapText="1"/>
    </xf>
    <xf borderId="25" fillId="2" fontId="10" numFmtId="2" xfId="0" applyAlignment="1" applyBorder="1" applyFont="1" applyNumberFormat="1">
      <alignment horizontal="center" vertical="center"/>
    </xf>
    <xf borderId="25" fillId="2" fontId="10" numFmtId="0" xfId="0" applyAlignment="1" applyBorder="1" applyFont="1">
      <alignment horizontal="center" vertical="center"/>
    </xf>
    <xf borderId="25" fillId="2" fontId="23" numFmtId="2" xfId="0" applyAlignment="1" applyBorder="1" applyFont="1" applyNumberFormat="1">
      <alignment horizontal="center" vertical="center"/>
    </xf>
    <xf borderId="26" fillId="2" fontId="23" numFmtId="2" xfId="0" applyAlignment="1" applyBorder="1" applyFont="1" applyNumberFormat="1">
      <alignment horizontal="center" vertical="center"/>
    </xf>
    <xf borderId="5" fillId="16" fontId="12" numFmtId="0" xfId="0" applyBorder="1" applyFill="1" applyFont="1"/>
    <xf borderId="25" fillId="16" fontId="12" numFmtId="0" xfId="0" applyBorder="1" applyFont="1"/>
    <xf borderId="25" fillId="16" fontId="12" numFmtId="14" xfId="0" applyAlignment="1" applyBorder="1" applyFont="1" applyNumberFormat="1">
      <alignment horizontal="center"/>
    </xf>
    <xf borderId="26" fillId="16" fontId="12" numFmtId="0" xfId="0" applyBorder="1" applyFont="1"/>
    <xf borderId="58" fillId="17" fontId="6" numFmtId="0" xfId="0" applyBorder="1" applyFill="1" applyFont="1"/>
    <xf borderId="1" fillId="17" fontId="6" numFmtId="165" xfId="0" applyAlignment="1" applyBorder="1" applyFont="1" applyNumberFormat="1">
      <alignment horizontal="center"/>
    </xf>
    <xf borderId="1" fillId="17" fontId="6" numFmtId="0" xfId="0" applyAlignment="1" applyBorder="1" applyFont="1">
      <alignment horizontal="center"/>
    </xf>
    <xf borderId="18" fillId="17" fontId="6" numFmtId="10" xfId="0" applyAlignment="1" applyBorder="1" applyFont="1" applyNumberFormat="1">
      <alignment horizontal="center"/>
    </xf>
    <xf borderId="42" fillId="0" fontId="6" numFmtId="0" xfId="0" applyBorder="1" applyFont="1"/>
    <xf borderId="0" fillId="0" fontId="6" numFmtId="37" xfId="0" applyAlignment="1" applyFont="1" applyNumberFormat="1">
      <alignment horizontal="center"/>
    </xf>
    <xf borderId="0" fillId="0" fontId="6" numFmtId="0" xfId="0" applyAlignment="1" applyFont="1">
      <alignment horizontal="center"/>
    </xf>
    <xf borderId="43" fillId="0" fontId="6" numFmtId="10" xfId="0" applyAlignment="1" applyBorder="1" applyFont="1" applyNumberFormat="1">
      <alignment horizontal="center"/>
    </xf>
    <xf borderId="1" fillId="17" fontId="6" numFmtId="37" xfId="0" applyAlignment="1" applyBorder="1" applyFont="1" applyNumberFormat="1">
      <alignment horizontal="center"/>
    </xf>
    <xf borderId="31" fillId="0" fontId="6" numFmtId="0" xfId="0" applyBorder="1" applyFont="1"/>
    <xf borderId="32" fillId="0" fontId="6" numFmtId="37" xfId="0" applyAlignment="1" applyBorder="1" applyFont="1" applyNumberFormat="1">
      <alignment horizontal="center"/>
    </xf>
    <xf borderId="32" fillId="0" fontId="6" numFmtId="0" xfId="0" applyAlignment="1" applyBorder="1" applyFont="1">
      <alignment horizontal="center"/>
    </xf>
    <xf borderId="33" fillId="0" fontId="6" numFmtId="10" xfId="0" applyAlignment="1" applyBorder="1" applyFont="1" applyNumberFormat="1">
      <alignment horizontal="center"/>
    </xf>
    <xf borderId="25" fillId="16" fontId="12" numFmtId="0" xfId="0" applyAlignment="1" applyBorder="1" applyFont="1">
      <alignment horizontal="center"/>
    </xf>
    <xf borderId="26" fillId="16" fontId="12" numFmtId="0" xfId="0" applyAlignment="1" applyBorder="1" applyFont="1">
      <alignment horizontal="center"/>
    </xf>
    <xf borderId="76" fillId="17" fontId="12" numFmtId="0" xfId="0" applyBorder="1" applyFont="1"/>
    <xf borderId="77" fillId="0" fontId="3" numFmtId="0" xfId="0" applyBorder="1" applyFont="1"/>
    <xf borderId="78" fillId="0" fontId="3" numFmtId="0" xfId="0" applyBorder="1" applyFont="1"/>
    <xf borderId="18" fillId="17" fontId="6" numFmtId="0" xfId="0" applyAlignment="1" applyBorder="1" applyFont="1">
      <alignment horizontal="center"/>
    </xf>
    <xf borderId="79" fillId="0" fontId="6" numFmtId="0" xfId="0" applyBorder="1" applyFont="1"/>
    <xf borderId="80" fillId="0" fontId="3" numFmtId="0" xfId="0" applyBorder="1" applyFont="1"/>
    <xf borderId="81" fillId="0" fontId="6" numFmtId="170" xfId="0" applyAlignment="1" applyBorder="1" applyFont="1" applyNumberFormat="1">
      <alignment horizontal="center"/>
    </xf>
    <xf borderId="81" fillId="0" fontId="6" numFmtId="0" xfId="0" applyAlignment="1" applyBorder="1" applyFont="1">
      <alignment horizontal="center"/>
    </xf>
    <xf borderId="82" fillId="0" fontId="6" numFmtId="9" xfId="0" applyAlignment="1" applyBorder="1" applyFont="1" applyNumberFormat="1">
      <alignment horizontal="center"/>
    </xf>
    <xf borderId="79" fillId="17" fontId="6" numFmtId="0" xfId="0" applyBorder="1" applyFont="1"/>
    <xf borderId="83" fillId="0" fontId="3" numFmtId="0" xfId="0" applyBorder="1" applyFont="1"/>
    <xf borderId="84" fillId="17" fontId="6" numFmtId="37" xfId="0" applyAlignment="1" applyBorder="1" applyFont="1" applyNumberFormat="1">
      <alignment horizontal="center"/>
    </xf>
    <xf borderId="84" fillId="17" fontId="6" numFmtId="0" xfId="0" applyAlignment="1" applyBorder="1" applyFont="1">
      <alignment horizontal="center"/>
    </xf>
    <xf borderId="85" fillId="17" fontId="6" numFmtId="9" xfId="0" applyAlignment="1" applyBorder="1" applyFont="1" applyNumberFormat="1">
      <alignment horizontal="center"/>
    </xf>
    <xf borderId="81" fillId="0" fontId="6" numFmtId="37" xfId="0" applyAlignment="1" applyBorder="1" applyFont="1" applyNumberFormat="1">
      <alignment horizontal="center"/>
    </xf>
    <xf borderId="79" fillId="17" fontId="12" numFmtId="0" xfId="0" applyBorder="1" applyFont="1"/>
    <xf borderId="86" fillId="0" fontId="12" numFmtId="0" xfId="0" applyBorder="1" applyFont="1"/>
    <xf borderId="87" fillId="0" fontId="3" numFmtId="0" xfId="0" applyBorder="1" applyFont="1"/>
    <xf borderId="87" fillId="0" fontId="12" numFmtId="37" xfId="0" applyAlignment="1" applyBorder="1" applyFont="1" applyNumberFormat="1">
      <alignment horizontal="center"/>
    </xf>
    <xf borderId="87" fillId="0" fontId="6" numFmtId="0" xfId="0" applyAlignment="1" applyBorder="1" applyFont="1">
      <alignment horizontal="center"/>
    </xf>
    <xf borderId="88" fillId="0" fontId="6" numFmtId="9" xfId="0" applyAlignment="1" applyBorder="1" applyFont="1" applyNumberFormat="1">
      <alignment horizontal="center"/>
    </xf>
    <xf borderId="24" fillId="16" fontId="37" numFmtId="0" xfId="0" applyBorder="1" applyFont="1"/>
    <xf borderId="34" fillId="16" fontId="38" numFmtId="0" xfId="0" applyBorder="1" applyFont="1"/>
    <xf borderId="89" fillId="0" fontId="39" numFmtId="0" xfId="0" applyBorder="1" applyFont="1"/>
    <xf borderId="80" fillId="0" fontId="10" numFmtId="166" xfId="0" applyAlignment="1" applyBorder="1" applyFont="1" applyNumberFormat="1">
      <alignment horizontal="center"/>
    </xf>
    <xf borderId="90" fillId="0" fontId="3" numFmtId="0" xfId="0" applyBorder="1" applyFont="1"/>
    <xf borderId="91" fillId="17" fontId="39" numFmtId="0" xfId="0" applyBorder="1" applyFont="1"/>
    <xf borderId="92" fillId="17" fontId="10" numFmtId="166" xfId="0" applyAlignment="1" applyBorder="1" applyFont="1" applyNumberFormat="1">
      <alignment horizontal="center"/>
    </xf>
    <xf borderId="92" fillId="17" fontId="39" numFmtId="166" xfId="0" applyAlignment="1" applyBorder="1" applyFont="1" applyNumberFormat="1">
      <alignment horizontal="center"/>
    </xf>
    <xf borderId="86" fillId="0" fontId="37" numFmtId="0" xfId="0" applyBorder="1" applyFont="1"/>
    <xf borderId="87" fillId="0" fontId="38" numFmtId="166" xfId="0" applyAlignment="1" applyBorder="1" applyFont="1" applyNumberFormat="1">
      <alignment horizontal="center"/>
    </xf>
    <xf borderId="88" fillId="0" fontId="3" numFmtId="0" xfId="0" applyBorder="1" applyFont="1"/>
    <xf borderId="0" fillId="0" fontId="39" numFmtId="0" xfId="0" applyFont="1"/>
    <xf borderId="0" fillId="0" fontId="39" numFmtId="0" xfId="0" applyAlignment="1" applyFont="1">
      <alignment horizontal="center"/>
    </xf>
    <xf borderId="34" fillId="16" fontId="38" numFmtId="0" xfId="0" applyAlignment="1" applyBorder="1" applyFont="1">
      <alignment horizontal="center"/>
    </xf>
    <xf borderId="8" fillId="16" fontId="40" numFmtId="0" xfId="0" applyBorder="1" applyFont="1"/>
    <xf borderId="93" fillId="16" fontId="41" numFmtId="0" xfId="0" applyAlignment="1" applyBorder="1" applyFont="1">
      <alignment horizontal="center"/>
    </xf>
    <xf borderId="94" fillId="0" fontId="3" numFmtId="0" xfId="0" applyBorder="1" applyFont="1"/>
    <xf borderId="95" fillId="0" fontId="3" numFmtId="0" xfId="0" applyBorder="1" applyFont="1"/>
    <xf borderId="96" fillId="16" fontId="42" numFmtId="0" xfId="0" applyAlignment="1" applyBorder="1" applyFont="1">
      <alignment horizontal="center"/>
    </xf>
    <xf borderId="97" fillId="0" fontId="3" numFmtId="0" xfId="0" applyBorder="1" applyFont="1"/>
    <xf borderId="91" fillId="17" fontId="40" numFmtId="0" xfId="0" applyBorder="1" applyFont="1"/>
    <xf borderId="84" fillId="17" fontId="43" numFmtId="0" xfId="0" applyAlignment="1" applyBorder="1" applyFont="1">
      <alignment horizontal="center"/>
    </xf>
    <xf borderId="85" fillId="17" fontId="44" numFmtId="0" xfId="0" applyAlignment="1" applyBorder="1" applyFont="1">
      <alignment horizontal="center"/>
    </xf>
    <xf borderId="89" fillId="0" fontId="45" numFmtId="0" xfId="0" applyBorder="1" applyFont="1"/>
    <xf borderId="81" fillId="0" fontId="46" numFmtId="173" xfId="0" applyAlignment="1" applyBorder="1" applyFont="1" applyNumberFormat="1">
      <alignment horizontal="center"/>
    </xf>
    <xf borderId="82" fillId="0" fontId="46" numFmtId="173" xfId="0" applyAlignment="1" applyBorder="1" applyFont="1" applyNumberFormat="1">
      <alignment horizontal="center"/>
    </xf>
    <xf borderId="91" fillId="17" fontId="45" numFmtId="0" xfId="0" applyBorder="1" applyFont="1"/>
    <xf borderId="84" fillId="17" fontId="46" numFmtId="3" xfId="0" applyAlignment="1" applyBorder="1" applyFont="1" applyNumberFormat="1">
      <alignment horizontal="center"/>
    </xf>
    <xf borderId="85" fillId="17" fontId="46" numFmtId="3" xfId="0" applyAlignment="1" applyBorder="1" applyFont="1" applyNumberFormat="1">
      <alignment horizontal="center"/>
    </xf>
    <xf borderId="81" fillId="0" fontId="46" numFmtId="174" xfId="0" applyAlignment="1" applyBorder="1" applyFont="1" applyNumberFormat="1">
      <alignment horizontal="center"/>
    </xf>
    <xf borderId="82" fillId="0" fontId="46" numFmtId="174" xfId="0" applyAlignment="1" applyBorder="1" applyFont="1" applyNumberFormat="1">
      <alignment horizontal="center"/>
    </xf>
    <xf borderId="84" fillId="17" fontId="46" numFmtId="174" xfId="0" applyAlignment="1" applyBorder="1" applyFont="1" applyNumberFormat="1">
      <alignment horizontal="center"/>
    </xf>
    <xf borderId="85" fillId="17" fontId="46" numFmtId="174" xfId="0" applyAlignment="1" applyBorder="1" applyFont="1" applyNumberFormat="1">
      <alignment horizontal="center"/>
    </xf>
    <xf borderId="98" fillId="0" fontId="45" numFmtId="0" xfId="0" applyBorder="1" applyFont="1"/>
    <xf borderId="99" fillId="0" fontId="46" numFmtId="174" xfId="0" applyAlignment="1" applyBorder="1" applyFont="1" applyNumberFormat="1">
      <alignment horizontal="center"/>
    </xf>
    <xf borderId="100" fillId="0" fontId="46" numFmtId="174" xfId="0" applyAlignment="1" applyBorder="1" applyFont="1" applyNumberFormat="1">
      <alignment horizontal="center"/>
    </xf>
    <xf borderId="101" fillId="17" fontId="45" numFmtId="0" xfId="0" applyBorder="1" applyFont="1"/>
    <xf borderId="102" fillId="17" fontId="46" numFmtId="3" xfId="0" applyAlignment="1" applyBorder="1" applyFont="1" applyNumberFormat="1">
      <alignment horizontal="center"/>
    </xf>
    <xf borderId="103" fillId="17" fontId="46" numFmtId="3" xfId="0" applyAlignment="1" applyBorder="1" applyFont="1" applyNumberFormat="1">
      <alignment horizontal="center"/>
    </xf>
    <xf borderId="31" fillId="0" fontId="45" numFmtId="0" xfId="0" applyBorder="1" applyFont="1"/>
    <xf borderId="32" fillId="0" fontId="47" numFmtId="175" xfId="0" applyAlignment="1" applyBorder="1" applyFont="1" applyNumberFormat="1">
      <alignment horizontal="center"/>
    </xf>
    <xf borderId="33" fillId="0" fontId="47" numFmtId="175" xfId="0" applyAlignment="1" applyBorder="1" applyFont="1" applyNumberFormat="1">
      <alignment horizontal="center"/>
    </xf>
    <xf borderId="0" fillId="0" fontId="48" numFmtId="0" xfId="0" applyFont="1"/>
    <xf borderId="8" fillId="16" fontId="38" numFmtId="0" xfId="0" applyAlignment="1" applyBorder="1" applyFont="1">
      <alignment horizontal="right"/>
    </xf>
    <xf borderId="9" fillId="16" fontId="38" numFmtId="9" xfId="0" applyAlignment="1" applyBorder="1" applyFont="1" applyNumberFormat="1">
      <alignment horizontal="center"/>
    </xf>
    <xf borderId="10" fillId="16" fontId="38" numFmtId="9" xfId="0" applyAlignment="1" applyBorder="1" applyFont="1" applyNumberFormat="1">
      <alignment horizontal="left"/>
    </xf>
    <xf borderId="91" fillId="17" fontId="49" numFmtId="0" xfId="0" applyBorder="1" applyFont="1"/>
    <xf borderId="84" fillId="17" fontId="50" numFmtId="0" xfId="0" applyAlignment="1" applyBorder="1" applyFont="1">
      <alignment horizontal="center"/>
    </xf>
    <xf borderId="85" fillId="17" fontId="51" numFmtId="0" xfId="0" applyAlignment="1" applyBorder="1" applyFont="1">
      <alignment horizontal="center"/>
    </xf>
    <xf borderId="0" fillId="0" fontId="52" numFmtId="0" xfId="0" applyAlignment="1" applyFont="1">
      <alignment horizontal="center"/>
    </xf>
    <xf borderId="89" fillId="0" fontId="38" numFmtId="0" xfId="0" applyBorder="1" applyFont="1"/>
    <xf borderId="0" fillId="0" fontId="46" numFmtId="173" xfId="0" applyAlignment="1" applyFont="1" applyNumberFormat="1">
      <alignment horizontal="center"/>
    </xf>
    <xf borderId="91" fillId="17" fontId="38" numFmtId="0" xfId="0" applyBorder="1" applyFont="1"/>
    <xf borderId="0" fillId="0" fontId="39" numFmtId="3" xfId="0" applyAlignment="1" applyFont="1" applyNumberFormat="1">
      <alignment horizontal="center"/>
    </xf>
    <xf borderId="81" fillId="0" fontId="39" numFmtId="174" xfId="0" applyAlignment="1" applyBorder="1" applyFont="1" applyNumberFormat="1">
      <alignment horizontal="center"/>
    </xf>
    <xf borderId="82" fillId="0" fontId="39" numFmtId="174" xfId="0" applyAlignment="1" applyBorder="1" applyFont="1" applyNumberFormat="1">
      <alignment horizontal="center"/>
    </xf>
    <xf borderId="0" fillId="0" fontId="39" numFmtId="174" xfId="0" applyAlignment="1" applyFont="1" applyNumberFormat="1">
      <alignment horizontal="center"/>
    </xf>
    <xf borderId="86" fillId="0" fontId="38" numFmtId="0" xfId="0" applyBorder="1" applyFont="1"/>
    <xf borderId="87" fillId="0" fontId="47" numFmtId="169" xfId="0" applyAlignment="1" applyBorder="1" applyFont="1" applyNumberFormat="1">
      <alignment horizontal="center"/>
    </xf>
    <xf borderId="88" fillId="0" fontId="47" numFmtId="169" xfId="0" applyAlignment="1" applyBorder="1" applyFont="1" applyNumberFormat="1">
      <alignment horizontal="center"/>
    </xf>
    <xf borderId="0" fillId="0" fontId="47" numFmtId="176" xfId="0" applyAlignment="1" applyFont="1" applyNumberFormat="1">
      <alignment horizontal="center"/>
    </xf>
    <xf borderId="0" fillId="0" fontId="1" numFmtId="0" xfId="0" applyAlignment="1" applyFont="1">
      <alignment horizontal="left" vertical="top"/>
    </xf>
    <xf borderId="0" fillId="0" fontId="1" numFmtId="0" xfId="0" applyAlignment="1" applyFont="1">
      <alignment shrinkToFit="0" vertical="top" wrapText="1"/>
    </xf>
    <xf borderId="25" fillId="16" fontId="27" numFmtId="14" xfId="0" applyAlignment="1" applyBorder="1" applyFont="1" applyNumberFormat="1">
      <alignment horizontal="center"/>
    </xf>
    <xf borderId="26" fillId="16" fontId="27" numFmtId="14" xfId="0" applyAlignment="1" applyBorder="1" applyFont="1" applyNumberFormat="1">
      <alignment horizontal="center"/>
    </xf>
    <xf borderId="104" fillId="17" fontId="6" numFmtId="0" xfId="0" applyBorder="1" applyFont="1"/>
    <xf borderId="9" fillId="17" fontId="1" numFmtId="165" xfId="0" applyAlignment="1" applyBorder="1" applyFont="1" applyNumberFormat="1">
      <alignment horizontal="center"/>
    </xf>
    <xf borderId="10" fillId="17" fontId="1" numFmtId="165" xfId="0" applyAlignment="1" applyBorder="1" applyFont="1" applyNumberFormat="1">
      <alignment horizontal="center"/>
    </xf>
    <xf borderId="81" fillId="0" fontId="1" numFmtId="37" xfId="0" applyAlignment="1" applyBorder="1" applyFont="1" applyNumberFormat="1">
      <alignment horizontal="center"/>
    </xf>
    <xf borderId="82" fillId="0" fontId="1" numFmtId="37" xfId="0" applyAlignment="1" applyBorder="1" applyFont="1" applyNumberFormat="1">
      <alignment horizontal="center"/>
    </xf>
    <xf borderId="84" fillId="17" fontId="1" numFmtId="37" xfId="0" applyAlignment="1" applyBorder="1" applyFont="1" applyNumberFormat="1">
      <alignment horizontal="center"/>
    </xf>
    <xf borderId="85" fillId="17" fontId="1" numFmtId="37" xfId="0" applyAlignment="1" applyBorder="1" applyFont="1" applyNumberFormat="1">
      <alignment horizontal="center"/>
    </xf>
    <xf borderId="86" fillId="0" fontId="6" numFmtId="0" xfId="0" applyBorder="1" applyFont="1"/>
    <xf borderId="87" fillId="0" fontId="1" numFmtId="37" xfId="0" applyAlignment="1" applyBorder="1" applyFont="1" applyNumberFormat="1">
      <alignment horizontal="center"/>
    </xf>
    <xf borderId="88" fillId="0" fontId="1" numFmtId="37" xfId="0" applyAlignment="1" applyBorder="1" applyFont="1" applyNumberFormat="1">
      <alignment horizontal="center"/>
    </xf>
    <xf borderId="104" fillId="16" fontId="12" numFmtId="0" xfId="0" applyBorder="1" applyFont="1"/>
    <xf borderId="9" fillId="16" fontId="27" numFmtId="14" xfId="0" applyAlignment="1" applyBorder="1" applyFont="1" applyNumberFormat="1">
      <alignment horizontal="center"/>
    </xf>
    <xf borderId="84" fillId="17" fontId="12" numFmtId="0" xfId="0" applyBorder="1" applyFont="1"/>
    <xf borderId="84" fillId="17" fontId="1" numFmtId="0" xfId="0" applyBorder="1" applyFont="1"/>
    <xf borderId="85" fillId="17" fontId="1" numFmtId="0" xfId="0" applyBorder="1" applyFont="1"/>
    <xf borderId="81" fillId="0" fontId="1" numFmtId="165" xfId="0" applyAlignment="1" applyBorder="1" applyFont="1" applyNumberFormat="1">
      <alignment horizontal="center" vertical="center"/>
    </xf>
    <xf borderId="82" fillId="0" fontId="1" numFmtId="165" xfId="0" applyAlignment="1" applyBorder="1" applyFont="1" applyNumberFormat="1">
      <alignment horizontal="center" vertical="center"/>
    </xf>
    <xf borderId="0" fillId="0" fontId="1" numFmtId="177" xfId="0" applyFont="1" applyNumberFormat="1"/>
    <xf borderId="84" fillId="17" fontId="12" numFmtId="37" xfId="0" applyAlignment="1" applyBorder="1" applyFont="1" applyNumberFormat="1">
      <alignment horizontal="center"/>
    </xf>
    <xf borderId="82" fillId="0" fontId="6" numFmtId="37" xfId="0" applyAlignment="1" applyBorder="1" applyFont="1" applyNumberFormat="1">
      <alignment horizontal="center"/>
    </xf>
    <xf borderId="85" fillId="17" fontId="6" numFmtId="37" xfId="0" applyAlignment="1" applyBorder="1" applyFont="1" applyNumberFormat="1">
      <alignment horizontal="center"/>
    </xf>
    <xf borderId="88" fillId="0" fontId="12" numFmtId="37" xfId="0" applyAlignment="1" applyBorder="1" applyFont="1" applyNumberFormat="1">
      <alignment horizontal="center"/>
    </xf>
    <xf borderId="8" fillId="16" fontId="27" numFmtId="0" xfId="0" applyBorder="1" applyFont="1"/>
    <xf borderId="93" fillId="16" fontId="27" numFmtId="0" xfId="0" applyAlignment="1" applyBorder="1" applyFont="1">
      <alignment horizontal="center"/>
    </xf>
    <xf borderId="91" fillId="16" fontId="1" numFmtId="0" xfId="0" applyBorder="1" applyFont="1"/>
    <xf borderId="84" fillId="16" fontId="1" numFmtId="14" xfId="0" applyAlignment="1" applyBorder="1" applyFont="1" applyNumberFormat="1">
      <alignment horizontal="center"/>
    </xf>
    <xf borderId="85" fillId="16" fontId="1" numFmtId="14" xfId="0" applyAlignment="1" applyBorder="1" applyFont="1" applyNumberFormat="1">
      <alignment horizontal="center"/>
    </xf>
    <xf borderId="84" fillId="16" fontId="1" numFmtId="14" xfId="0" applyAlignment="1" applyBorder="1" applyFont="1" applyNumberFormat="1">
      <alignment horizontal="center" vertical="center"/>
    </xf>
    <xf borderId="84" fillId="16" fontId="1" numFmtId="0" xfId="0" applyAlignment="1" applyBorder="1" applyFont="1">
      <alignment horizontal="center" vertical="center"/>
    </xf>
    <xf borderId="85" fillId="16" fontId="1" numFmtId="14" xfId="0" applyAlignment="1" applyBorder="1" applyFont="1" applyNumberFormat="1">
      <alignment horizontal="center" vertical="center"/>
    </xf>
    <xf borderId="91" fillId="17" fontId="1" numFmtId="0" xfId="0" applyBorder="1" applyFont="1"/>
    <xf borderId="84" fillId="17" fontId="1" numFmtId="2" xfId="0" applyAlignment="1" applyBorder="1" applyFont="1" applyNumberFormat="1">
      <alignment horizontal="center"/>
    </xf>
    <xf borderId="85" fillId="17" fontId="1" numFmtId="2" xfId="0" applyAlignment="1" applyBorder="1" applyFont="1" applyNumberFormat="1">
      <alignment horizontal="center"/>
    </xf>
    <xf borderId="89" fillId="0" fontId="1" numFmtId="0" xfId="0" applyBorder="1" applyFont="1"/>
    <xf borderId="81" fillId="0" fontId="1" numFmtId="2" xfId="0" applyAlignment="1" applyBorder="1" applyFont="1" applyNumberFormat="1">
      <alignment horizontal="center" vertical="center"/>
    </xf>
    <xf borderId="82" fillId="0" fontId="1" numFmtId="2" xfId="0" applyAlignment="1" applyBorder="1" applyFont="1" applyNumberFormat="1">
      <alignment horizontal="center" vertical="center"/>
    </xf>
    <xf borderId="0" fillId="0" fontId="1" numFmtId="2" xfId="0" applyAlignment="1" applyFont="1" applyNumberFormat="1">
      <alignment horizontal="center" vertical="center"/>
    </xf>
    <xf borderId="81" fillId="0" fontId="1" numFmtId="2" xfId="0" applyAlignment="1" applyBorder="1" applyFont="1" applyNumberFormat="1">
      <alignment horizontal="center"/>
    </xf>
    <xf borderId="82" fillId="0" fontId="1" numFmtId="2" xfId="0" applyAlignment="1" applyBorder="1" applyFont="1" applyNumberFormat="1">
      <alignment horizontal="center"/>
    </xf>
    <xf borderId="84" fillId="17" fontId="1" numFmtId="2" xfId="0" applyAlignment="1" applyBorder="1" applyFont="1" applyNumberFormat="1">
      <alignment horizontal="center" vertical="center"/>
    </xf>
    <xf borderId="85" fillId="17" fontId="1" numFmtId="2" xfId="0" applyAlignment="1" applyBorder="1" applyFont="1" applyNumberFormat="1">
      <alignment horizontal="center" vertical="center"/>
    </xf>
    <xf borderId="84" fillId="17" fontId="1" numFmtId="1" xfId="0" applyAlignment="1" applyBorder="1" applyFont="1" applyNumberFormat="1">
      <alignment horizontal="center"/>
    </xf>
    <xf borderId="85" fillId="17" fontId="1" numFmtId="1" xfId="0" applyAlignment="1" applyBorder="1" applyFont="1" applyNumberFormat="1">
      <alignment horizontal="center"/>
    </xf>
    <xf borderId="81" fillId="0" fontId="1" numFmtId="1" xfId="0" applyAlignment="1" applyBorder="1" applyFont="1" applyNumberFormat="1">
      <alignment horizontal="center" vertical="center"/>
    </xf>
    <xf borderId="82" fillId="0" fontId="1" numFmtId="1" xfId="0" applyAlignment="1" applyBorder="1" applyFont="1" applyNumberFormat="1">
      <alignment horizontal="center" vertical="center"/>
    </xf>
    <xf borderId="81" fillId="0" fontId="1" numFmtId="164" xfId="0" applyAlignment="1" applyBorder="1" applyFont="1" applyNumberFormat="1">
      <alignment horizontal="center"/>
    </xf>
    <xf borderId="82" fillId="0" fontId="1" numFmtId="164" xfId="0" applyAlignment="1" applyBorder="1" applyFont="1" applyNumberFormat="1">
      <alignment horizontal="center"/>
    </xf>
    <xf borderId="84" fillId="17" fontId="1" numFmtId="164" xfId="0" applyAlignment="1" applyBorder="1" applyFont="1" applyNumberFormat="1">
      <alignment horizontal="center" vertical="center"/>
    </xf>
    <xf borderId="85" fillId="17" fontId="1" numFmtId="164" xfId="0" applyAlignment="1" applyBorder="1" applyFont="1" applyNumberFormat="1">
      <alignment horizontal="center" vertical="center"/>
    </xf>
    <xf borderId="84" fillId="17" fontId="1" numFmtId="9" xfId="0" applyAlignment="1" applyBorder="1" applyFont="1" applyNumberFormat="1">
      <alignment horizontal="center"/>
    </xf>
    <xf borderId="85" fillId="17" fontId="1" numFmtId="9" xfId="0" applyAlignment="1" applyBorder="1" applyFont="1" applyNumberFormat="1">
      <alignment horizontal="center"/>
    </xf>
    <xf borderId="81" fillId="0" fontId="1" numFmtId="9" xfId="0" applyAlignment="1" applyBorder="1" applyFont="1" applyNumberFormat="1">
      <alignment horizontal="center"/>
    </xf>
    <xf borderId="82" fillId="0" fontId="1" numFmtId="0" xfId="0" applyAlignment="1" applyBorder="1" applyFont="1">
      <alignment horizontal="center"/>
    </xf>
    <xf borderId="0" fillId="0" fontId="1" numFmtId="9" xfId="0" applyAlignment="1" applyFont="1" applyNumberFormat="1">
      <alignment horizontal="center" vertical="center"/>
    </xf>
    <xf borderId="82" fillId="0" fontId="1" numFmtId="9" xfId="0" applyAlignment="1" applyBorder="1" applyFont="1" applyNumberFormat="1">
      <alignment horizontal="center"/>
    </xf>
    <xf borderId="84" fillId="17" fontId="1" numFmtId="9" xfId="0" applyAlignment="1" applyBorder="1" applyFont="1" applyNumberFormat="1">
      <alignment horizontal="center" vertical="center"/>
    </xf>
    <xf borderId="85" fillId="17" fontId="1" numFmtId="9" xfId="0" applyAlignment="1" applyBorder="1" applyFont="1" applyNumberFormat="1">
      <alignment horizontal="center" vertical="center"/>
    </xf>
    <xf borderId="81" fillId="0" fontId="1" numFmtId="9" xfId="0" applyAlignment="1" applyBorder="1" applyFont="1" applyNumberFormat="1">
      <alignment horizontal="center" vertical="center"/>
    </xf>
    <xf borderId="82" fillId="0" fontId="1" numFmtId="9" xfId="0" applyAlignment="1" applyBorder="1" applyFont="1" applyNumberFormat="1">
      <alignment horizontal="center" vertical="center"/>
    </xf>
    <xf borderId="86" fillId="0" fontId="1" numFmtId="0" xfId="0" applyBorder="1" applyFont="1"/>
    <xf borderId="87" fillId="0" fontId="1" numFmtId="9" xfId="0" applyAlignment="1" applyBorder="1" applyFont="1" applyNumberFormat="1">
      <alignment horizontal="center"/>
    </xf>
    <xf borderId="88" fillId="0" fontId="1" numFmtId="9" xfId="0" applyAlignment="1" applyBorder="1" applyFont="1" applyNumberFormat="1">
      <alignment horizontal="center"/>
    </xf>
    <xf borderId="105" fillId="17" fontId="1" numFmtId="0" xfId="0" applyBorder="1" applyFont="1"/>
    <xf borderId="106" fillId="17" fontId="1" numFmtId="9" xfId="0" applyAlignment="1" applyBorder="1" applyFont="1" applyNumberFormat="1">
      <alignment horizontal="center" vertical="center"/>
    </xf>
    <xf borderId="107" fillId="17" fontId="1" numFmtId="9" xfId="0" applyAlignment="1" applyBorder="1" applyFont="1" applyNumberForma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ubbleChart>
        <c:ser>
          <c:idx val="0"/>
          <c:order val="0"/>
          <c:tx>
            <c:strRef>
              <c:f>'PART I'!$B$145</c:f>
            </c:strRef>
          </c:tx>
          <c:dLbls>
            <c:dLblPos val="ctr"/>
            <c:showLegendKey val="0"/>
            <c:showVal val="0"/>
            <c:showCatName val="0"/>
            <c:showSerName val="1"/>
            <c:showPercent val="0"/>
            <c:showBubbleSize val="0"/>
          </c:dLbls>
          <c:xVal>
            <c:strRef>
              <c:f>'PART I'!$J$145</c:f>
            </c:strRef>
          </c:xVal>
          <c:yVal>
            <c:numRef>
              <c:f>'PART I'!$H$145</c:f>
              <c:numCache/>
            </c:numRef>
          </c:yVal>
          <c:bubbleSize>
            <c:numRef>
              <c:f>'PART I'!$D$145</c:f>
            </c:numRef>
          </c:bubbleSize>
        </c:ser>
        <c:ser>
          <c:idx val="1"/>
          <c:order val="1"/>
          <c:tx>
            <c:strRef>
              <c:f>'PART I'!$B$146</c:f>
            </c:strRef>
          </c:tx>
          <c:dLbls>
            <c:dLblPos val="ctr"/>
            <c:showLegendKey val="0"/>
            <c:showVal val="0"/>
            <c:showCatName val="0"/>
            <c:showSerName val="1"/>
            <c:showPercent val="0"/>
            <c:showBubbleSize val="0"/>
          </c:dLbls>
          <c:xVal>
            <c:strRef>
              <c:f>'PART I'!$J$146</c:f>
            </c:strRef>
          </c:xVal>
          <c:yVal>
            <c:numRef>
              <c:f>'PART I'!$H$146</c:f>
              <c:numCache/>
            </c:numRef>
          </c:yVal>
          <c:bubbleSize>
            <c:numRef>
              <c:f>'PART I'!$D$146</c:f>
            </c:numRef>
          </c:bubbleSize>
        </c:ser>
        <c:ser>
          <c:idx val="2"/>
          <c:order val="2"/>
          <c:tx>
            <c:strRef>
              <c:f>'PART I'!$B$147</c:f>
            </c:strRef>
          </c:tx>
          <c:dLbls>
            <c:dLblPos val="ctr"/>
            <c:showLegendKey val="0"/>
            <c:showVal val="0"/>
            <c:showCatName val="0"/>
            <c:showSerName val="1"/>
            <c:showPercent val="0"/>
            <c:showBubbleSize val="0"/>
          </c:dLbls>
          <c:xVal>
            <c:strRef>
              <c:f>'PART I'!$J$147</c:f>
            </c:strRef>
          </c:xVal>
          <c:yVal>
            <c:numRef>
              <c:f>'PART I'!$H$147</c:f>
              <c:numCache/>
            </c:numRef>
          </c:yVal>
          <c:bubbleSize>
            <c:numRef>
              <c:f>'PART I'!$D$147</c:f>
            </c:numRef>
          </c:bubbleSize>
        </c:ser>
        <c:ser>
          <c:idx val="3"/>
          <c:order val="3"/>
          <c:tx>
            <c:strRef>
              <c:f>'PART I'!$B$148</c:f>
            </c:strRef>
          </c:tx>
          <c:dLbls>
            <c:dLblPos val="ctr"/>
            <c:showLegendKey val="0"/>
            <c:showVal val="0"/>
            <c:showCatName val="0"/>
            <c:showSerName val="1"/>
            <c:showPercent val="0"/>
            <c:showBubbleSize val="0"/>
          </c:dLbls>
          <c:xVal>
            <c:strRef>
              <c:f>'PART I'!$J$148</c:f>
            </c:strRef>
          </c:xVal>
          <c:yVal>
            <c:numRef>
              <c:f>'PART I'!$H$148</c:f>
              <c:numCache/>
            </c:numRef>
          </c:yVal>
          <c:bubbleSize>
            <c:numRef>
              <c:f>'PART I'!$D$148</c:f>
            </c:numRef>
          </c:bubbleSize>
        </c:ser>
        <c:ser>
          <c:idx val="4"/>
          <c:order val="4"/>
          <c:tx>
            <c:strRef>
              <c:f>'PART I'!$B$149</c:f>
            </c:strRef>
          </c:tx>
          <c:dLbls>
            <c:dLblPos val="ctr"/>
            <c:showLegendKey val="0"/>
            <c:showVal val="0"/>
            <c:showCatName val="0"/>
            <c:showSerName val="1"/>
            <c:showPercent val="0"/>
            <c:showBubbleSize val="0"/>
          </c:dLbls>
          <c:xVal>
            <c:strRef>
              <c:f>'PART I'!$J$149</c:f>
            </c:strRef>
          </c:xVal>
          <c:yVal>
            <c:numRef>
              <c:f>'PART I'!$H$149</c:f>
              <c:numCache/>
            </c:numRef>
          </c:yVal>
          <c:bubbleSize>
            <c:numRef>
              <c:f>'PART I'!$D$149</c:f>
            </c:numRef>
          </c:bubbleSize>
        </c:ser>
        <c:axId val="1921627217"/>
        <c:axId val="29176785"/>
      </c:bubbleChart>
      <c:valAx>
        <c:axId val="1921627217"/>
        <c:scaling>
          <c:orientation val="minMax"/>
          <c:max val="1.2"/>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29176785"/>
      </c:valAx>
      <c:valAx>
        <c:axId val="29176785"/>
        <c:scaling>
          <c:orientation val="minMax"/>
          <c:max val="0.35"/>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1921627217"/>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0416666666666667"/>
          <c:y val="0.0601851851851852"/>
          <c:w val="0.938888888888889"/>
          <c:h val="0.898148148148148"/>
        </c:manualLayout>
      </c:layout>
      <c:bubbleChart>
        <c:ser>
          <c:idx val="0"/>
          <c:order val="0"/>
          <c:tx>
            <c:strRef>
              <c:f>'PART I'!$B$168</c:f>
            </c:strRef>
          </c:tx>
          <c:dLbls>
            <c:dLblPos val="ctr"/>
            <c:showLegendKey val="0"/>
            <c:showVal val="0"/>
            <c:showCatName val="0"/>
            <c:showSerName val="1"/>
            <c:showPercent val="0"/>
            <c:showBubbleSize val="0"/>
          </c:dLbls>
          <c:xVal>
            <c:strRef>
              <c:f>'IFE '!$E$33</c:f>
            </c:strRef>
          </c:xVal>
          <c:yVal>
            <c:numRef>
              <c:f>'EFE '!$E$33</c:f>
              <c:numCache/>
            </c:numRef>
          </c:yVal>
          <c:bubbleSize>
            <c:numLit>
              <c:ptCount val="1"/>
              <c:pt idx="0">
                <c:v>1</c:v>
              </c:pt>
            </c:numLit>
          </c:bubbleSize>
        </c:ser>
        <c:axId val="453489185"/>
        <c:axId val="1763747516"/>
      </c:bubbleChart>
      <c:valAx>
        <c:axId val="453489185"/>
        <c:scaling>
          <c:orientation val="minMax"/>
          <c:max val="4.5"/>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1763747516"/>
      </c:valAx>
      <c:valAx>
        <c:axId val="1763747516"/>
        <c:scaling>
          <c:orientation val="minMax"/>
          <c:max val="4.5"/>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453489185"/>
      </c:valAx>
    </c:plotArea>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ubbleChart>
        <c:ser>
          <c:idx val="0"/>
          <c:order val="0"/>
          <c:tx>
            <c:strRef>
              <c:f>'PART I'!$B$197</c:f>
            </c:strRef>
          </c:tx>
          <c:dLbls>
            <c:dLblPos val="ctr"/>
            <c:showLegendKey val="0"/>
            <c:showVal val="0"/>
            <c:showCatName val="0"/>
            <c:showSerName val="1"/>
            <c:showPercent val="0"/>
            <c:showBubbleSize val="0"/>
          </c:dLbls>
          <c:xVal>
            <c:strRef>
              <c:f>'PART I'!$D$230</c:f>
            </c:strRef>
          </c:xVal>
          <c:yVal>
            <c:numRef>
              <c:f>'PART I'!$D$231</c:f>
              <c:numCache/>
            </c:numRef>
          </c:yVal>
          <c:bubbleSize>
            <c:numLit>
              <c:ptCount val="1"/>
              <c:pt idx="0">
                <c:v>1</c:v>
              </c:pt>
            </c:numLit>
          </c:bubbleSize>
        </c:ser>
        <c:axId val="476329479"/>
        <c:axId val="488835897"/>
      </c:bubbleChart>
      <c:valAx>
        <c:axId val="476329479"/>
        <c:scaling>
          <c:orientation val="minMax"/>
          <c:max val="7.0"/>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488835897"/>
      </c:valAx>
      <c:valAx>
        <c:axId val="488835897"/>
        <c:scaling>
          <c:orientation val="minMax"/>
          <c:max val="7.0"/>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476329479"/>
      </c:valAx>
    </c:plotArea>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0359612646428889"/>
          <c:y val="0.0398671096345515"/>
          <c:w val="0.939142475219726"/>
          <c:h val="0.902547065337763"/>
        </c:manualLayout>
      </c:layout>
      <c:bubbleChart>
        <c:ser>
          <c:idx val="0"/>
          <c:order val="0"/>
          <c:tx>
            <c:strRef>
              <c:f>'PART I'!$B$281</c:f>
            </c:strRef>
          </c:tx>
          <c:dLbls>
            <c:dLblPos val="ctr"/>
            <c:showLegendKey val="0"/>
            <c:showVal val="0"/>
            <c:showCatName val="0"/>
            <c:showSerName val="1"/>
            <c:showPercent val="0"/>
            <c:showBubbleSize val="0"/>
          </c:dLbls>
          <c:xVal>
            <c:strRef>
              <c:f>'PART I'!$D$281</c:f>
            </c:strRef>
          </c:xVal>
          <c:yVal>
            <c:numRef>
              <c:f>'PART I'!$F$281</c:f>
              <c:numCache/>
            </c:numRef>
          </c:yVal>
          <c:bubbleSize>
            <c:numLit>
              <c:ptCount val="1"/>
              <c:pt idx="0">
                <c:v>1</c:v>
              </c:pt>
            </c:numLit>
          </c:bubbleSize>
        </c:ser>
        <c:ser>
          <c:idx val="1"/>
          <c:order val="1"/>
          <c:tx>
            <c:strRef>
              <c:f>'PART I'!$B$282</c:f>
            </c:strRef>
          </c:tx>
          <c:dLbls>
            <c:dLblPos val="ctr"/>
            <c:showLegendKey val="0"/>
            <c:showVal val="0"/>
            <c:showCatName val="0"/>
            <c:showSerName val="1"/>
            <c:showPercent val="0"/>
            <c:showBubbleSize val="0"/>
          </c:dLbls>
          <c:xVal>
            <c:strRef>
              <c:f>'PART I'!$D$282</c:f>
            </c:strRef>
          </c:xVal>
          <c:yVal>
            <c:numRef>
              <c:f>'PART I'!$F$282</c:f>
              <c:numCache/>
            </c:numRef>
          </c:yVal>
          <c:bubbleSize>
            <c:numLit>
              <c:ptCount val="1"/>
              <c:pt idx="0">
                <c:v>1</c:v>
              </c:pt>
            </c:numLit>
          </c:bubbleSize>
        </c:ser>
        <c:ser>
          <c:idx val="2"/>
          <c:order val="2"/>
          <c:tx>
            <c:strRef>
              <c:f>'PART I'!$B$283</c:f>
            </c:strRef>
          </c:tx>
          <c:dLbls>
            <c:dLblPos val="ctr"/>
            <c:showLegendKey val="0"/>
            <c:showVal val="0"/>
            <c:showCatName val="0"/>
            <c:showSerName val="1"/>
            <c:showPercent val="0"/>
            <c:showBubbleSize val="0"/>
          </c:dLbls>
          <c:xVal>
            <c:strRef>
              <c:f>'PART I'!$D$283</c:f>
            </c:strRef>
          </c:xVal>
          <c:yVal>
            <c:numRef>
              <c:f>'PART I'!$F$283</c:f>
              <c:numCache/>
            </c:numRef>
          </c:yVal>
          <c:bubbleSize>
            <c:numLit>
              <c:ptCount val="1"/>
              <c:pt idx="0">
                <c:v>1</c:v>
              </c:pt>
            </c:numLit>
          </c:bubbleSize>
        </c:ser>
        <c:ser>
          <c:idx val="3"/>
          <c:order val="3"/>
          <c:tx>
            <c:strRef>
              <c:f>'PART I'!$B$284</c:f>
            </c:strRef>
          </c:tx>
          <c:dLbls>
            <c:dLblPos val="ctr"/>
            <c:showLegendKey val="0"/>
            <c:showVal val="0"/>
            <c:showCatName val="0"/>
            <c:showSerName val="1"/>
            <c:showPercent val="0"/>
            <c:showBubbleSize val="0"/>
          </c:dLbls>
          <c:xVal>
            <c:strRef>
              <c:f>'PART I'!$D$284</c:f>
            </c:strRef>
          </c:xVal>
          <c:yVal>
            <c:numRef>
              <c:f>'PART I'!$F$284</c:f>
              <c:numCache/>
            </c:numRef>
          </c:yVal>
          <c:bubbleSize>
            <c:numLit>
              <c:ptCount val="1"/>
              <c:pt idx="0">
                <c:v>1</c:v>
              </c:pt>
            </c:numLit>
          </c:bubbleSize>
        </c:ser>
        <c:ser>
          <c:idx val="4"/>
          <c:order val="4"/>
          <c:tx>
            <c:strRef>
              <c:f>'PART I'!$B$285</c:f>
            </c:strRef>
          </c:tx>
          <c:dLbls>
            <c:dLblPos val="ctr"/>
            <c:showLegendKey val="0"/>
            <c:showVal val="0"/>
            <c:showCatName val="0"/>
            <c:showSerName val="1"/>
            <c:showPercent val="0"/>
            <c:showBubbleSize val="0"/>
          </c:dLbls>
          <c:xVal>
            <c:strRef>
              <c:f>'PART I'!$D$285</c:f>
            </c:strRef>
          </c:xVal>
          <c:yVal>
            <c:numRef>
              <c:f>'PART I'!$F$285</c:f>
              <c:numCache/>
            </c:numRef>
          </c:yVal>
          <c:bubbleSize>
            <c:numLit>
              <c:ptCount val="1"/>
              <c:pt idx="0">
                <c:v>1</c:v>
              </c:pt>
            </c:numLit>
          </c:bubbleSize>
        </c:ser>
        <c:ser>
          <c:idx val="5"/>
          <c:order val="5"/>
          <c:tx>
            <c:strRef>
              <c:f>'PART I'!$B$286</c:f>
            </c:strRef>
          </c:tx>
          <c:dLbls>
            <c:dLblPos val="ctr"/>
            <c:showLegendKey val="0"/>
            <c:showVal val="0"/>
            <c:showCatName val="0"/>
            <c:showSerName val="1"/>
            <c:showPercent val="0"/>
            <c:showBubbleSize val="0"/>
          </c:dLbls>
          <c:xVal>
            <c:strRef>
              <c:f>'PART I'!$D$286</c:f>
            </c:strRef>
          </c:xVal>
          <c:yVal>
            <c:numRef>
              <c:f>'PART I'!$F$286</c:f>
              <c:numCache/>
            </c:numRef>
          </c:yVal>
          <c:bubbleSize>
            <c:numLit>
              <c:ptCount val="1"/>
              <c:pt idx="0">
                <c:v>1</c:v>
              </c:pt>
            </c:numLit>
          </c:bubbleSize>
        </c:ser>
        <c:ser>
          <c:idx val="6"/>
          <c:order val="6"/>
          <c:tx>
            <c:strRef>
              <c:f>'PART I'!$B$287</c:f>
            </c:strRef>
          </c:tx>
          <c:dLbls>
            <c:dLblPos val="ctr"/>
            <c:showLegendKey val="0"/>
            <c:showVal val="0"/>
            <c:showCatName val="0"/>
            <c:showSerName val="1"/>
            <c:showPercent val="0"/>
            <c:showBubbleSize val="0"/>
          </c:dLbls>
          <c:xVal>
            <c:strRef>
              <c:f>'PART I'!$D$287</c:f>
            </c:strRef>
          </c:xVal>
          <c:yVal>
            <c:numRef>
              <c:f>'PART I'!$F$287</c:f>
              <c:numCache/>
            </c:numRef>
          </c:yVal>
          <c:bubbleSize>
            <c:numLit>
              <c:ptCount val="1"/>
              <c:pt idx="0">
                <c:v>1</c:v>
              </c:pt>
            </c:numLit>
          </c:bubbleSize>
        </c:ser>
        <c:ser>
          <c:idx val="7"/>
          <c:order val="7"/>
          <c:tx>
            <c:strRef>
              <c:f>'PART I'!$B$288</c:f>
            </c:strRef>
          </c:tx>
          <c:dLbls>
            <c:dLblPos val="ctr"/>
            <c:showLegendKey val="0"/>
            <c:showVal val="0"/>
            <c:showCatName val="0"/>
            <c:showSerName val="1"/>
            <c:showPercent val="0"/>
            <c:showBubbleSize val="0"/>
          </c:dLbls>
          <c:xVal>
            <c:strRef>
              <c:f>'PART I'!$D$288</c:f>
            </c:strRef>
          </c:xVal>
          <c:yVal>
            <c:numRef>
              <c:f>'PART I'!$F$288</c:f>
              <c:numCache/>
            </c:numRef>
          </c:yVal>
          <c:bubbleSize>
            <c:numLit>
              <c:ptCount val="1"/>
              <c:pt idx="0">
                <c:v>1</c:v>
              </c:pt>
            </c:numLit>
          </c:bubbleSize>
        </c:ser>
        <c:ser>
          <c:idx val="8"/>
          <c:order val="8"/>
          <c:tx>
            <c:strRef>
              <c:f>'PART I'!$B$289</c:f>
            </c:strRef>
          </c:tx>
          <c:dLbls>
            <c:dLblPos val="ctr"/>
            <c:showLegendKey val="0"/>
            <c:showVal val="0"/>
            <c:showCatName val="0"/>
            <c:showSerName val="1"/>
            <c:showPercent val="0"/>
            <c:showBubbleSize val="0"/>
          </c:dLbls>
          <c:xVal>
            <c:strRef>
              <c:f>'PART I'!$D$289</c:f>
            </c:strRef>
          </c:xVal>
          <c:yVal>
            <c:numRef>
              <c:f>'PART I'!$F$289</c:f>
              <c:numCache/>
            </c:numRef>
          </c:yVal>
          <c:bubbleSize>
            <c:numLit>
              <c:ptCount val="1"/>
              <c:pt idx="0">
                <c:v>1</c:v>
              </c:pt>
            </c:numLit>
          </c:bubbleSize>
        </c:ser>
        <c:ser>
          <c:idx val="9"/>
          <c:order val="9"/>
          <c:tx>
            <c:strRef>
              <c:f>'PART I'!$B$290</c:f>
            </c:strRef>
          </c:tx>
          <c:dLbls>
            <c:dLblPos val="ctr"/>
            <c:showLegendKey val="0"/>
            <c:showVal val="0"/>
            <c:showCatName val="0"/>
            <c:showSerName val="1"/>
            <c:showPercent val="0"/>
            <c:showBubbleSize val="0"/>
          </c:dLbls>
          <c:xVal>
            <c:strRef>
              <c:f>'PART I'!$D$290</c:f>
            </c:strRef>
          </c:xVal>
          <c:yVal>
            <c:numRef>
              <c:f>'PART I'!$F$290</c:f>
              <c:numCache/>
            </c:numRef>
          </c:yVal>
          <c:bubbleSize>
            <c:numLit>
              <c:ptCount val="1"/>
              <c:pt idx="0">
                <c:v>1</c:v>
              </c:pt>
            </c:numLit>
          </c:bubbleSize>
        </c:ser>
        <c:axId val="591890997"/>
        <c:axId val="1261104853"/>
      </c:bubbleChart>
      <c:valAx>
        <c:axId val="591890997"/>
        <c:scaling>
          <c:orientation val="minMax"/>
          <c:max val="10.0"/>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1261104853"/>
      </c:valAx>
      <c:valAx>
        <c:axId val="1261104853"/>
        <c:scaling>
          <c:orientation val="minMax"/>
        </c:scaling>
        <c:delete val="0"/>
        <c:axPos val="l"/>
        <c:tickLblPos val="nextTo"/>
        <c:spPr>
          <a:ln>
            <a:noFill/>
          </a:ln>
        </c:spPr>
        <c:crossAx val="591890997"/>
      </c:valAx>
    </c:plotArea>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ubbleChart>
        <c:ser>
          <c:idx val="0"/>
          <c:order val="0"/>
          <c:tx>
            <c:strRef>
              <c:f>'PART I'!$B$302</c:f>
            </c:strRef>
          </c:tx>
          <c:dLbls>
            <c:dLblPos val="ctr"/>
            <c:showLegendKey val="0"/>
            <c:showVal val="0"/>
            <c:showCatName val="0"/>
            <c:showSerName val="1"/>
            <c:showPercent val="0"/>
            <c:showBubbleSize val="0"/>
          </c:dLbls>
          <c:xVal>
            <c:strRef>
              <c:f>'PART I'!$D$302</c:f>
            </c:strRef>
          </c:xVal>
          <c:yVal>
            <c:numRef>
              <c:f>'PART I'!$F$302</c:f>
              <c:numCache/>
            </c:numRef>
          </c:yVal>
          <c:bubbleSize>
            <c:numLit>
              <c:ptCount val="1"/>
              <c:pt idx="0">
                <c:v>1</c:v>
              </c:pt>
            </c:numLit>
          </c:bubbleSize>
        </c:ser>
        <c:ser>
          <c:idx val="1"/>
          <c:order val="1"/>
          <c:tx>
            <c:strRef>
              <c:f>'PART I'!$B$303</c:f>
            </c:strRef>
          </c:tx>
          <c:dLbls>
            <c:dLblPos val="ctr"/>
            <c:showLegendKey val="0"/>
            <c:showVal val="0"/>
            <c:showCatName val="0"/>
            <c:showSerName val="1"/>
            <c:showPercent val="0"/>
            <c:showBubbleSize val="0"/>
          </c:dLbls>
          <c:xVal>
            <c:strRef>
              <c:f>'PART I'!$D$303</c:f>
            </c:strRef>
          </c:xVal>
          <c:yVal>
            <c:numRef>
              <c:f>'PART I'!$F$303</c:f>
              <c:numCache/>
            </c:numRef>
          </c:yVal>
          <c:bubbleSize>
            <c:numLit>
              <c:ptCount val="1"/>
              <c:pt idx="0">
                <c:v>1</c:v>
              </c:pt>
            </c:numLit>
          </c:bubbleSize>
        </c:ser>
        <c:ser>
          <c:idx val="2"/>
          <c:order val="2"/>
          <c:tx>
            <c:strRef>
              <c:f>'PART I'!$B$304</c:f>
            </c:strRef>
          </c:tx>
          <c:dLbls>
            <c:dLblPos val="ctr"/>
            <c:showLegendKey val="0"/>
            <c:showVal val="0"/>
            <c:showCatName val="0"/>
            <c:showSerName val="1"/>
            <c:showPercent val="0"/>
            <c:showBubbleSize val="0"/>
          </c:dLbls>
          <c:xVal>
            <c:strRef>
              <c:f>'PART I'!$D$304</c:f>
            </c:strRef>
          </c:xVal>
          <c:yVal>
            <c:numRef>
              <c:f>'PART I'!$F$304</c:f>
              <c:numCache/>
            </c:numRef>
          </c:yVal>
          <c:bubbleSize>
            <c:numLit>
              <c:ptCount val="1"/>
              <c:pt idx="0">
                <c:v>1</c:v>
              </c:pt>
            </c:numLit>
          </c:bubbleSize>
        </c:ser>
        <c:ser>
          <c:idx val="3"/>
          <c:order val="3"/>
          <c:tx>
            <c:strRef>
              <c:f>'PART I'!$B$305</c:f>
            </c:strRef>
          </c:tx>
          <c:dLbls>
            <c:dLblPos val="ctr"/>
            <c:showLegendKey val="0"/>
            <c:showVal val="0"/>
            <c:showCatName val="0"/>
            <c:showSerName val="1"/>
            <c:showPercent val="0"/>
            <c:showBubbleSize val="0"/>
          </c:dLbls>
          <c:xVal>
            <c:strRef>
              <c:f>'PART I'!$D$305</c:f>
            </c:strRef>
          </c:xVal>
          <c:yVal>
            <c:numRef>
              <c:f>'PART I'!$F$305</c:f>
              <c:numCache/>
            </c:numRef>
          </c:yVal>
          <c:bubbleSize>
            <c:numLit>
              <c:ptCount val="1"/>
              <c:pt idx="0">
                <c:v>1</c:v>
              </c:pt>
            </c:numLit>
          </c:bubbleSize>
        </c:ser>
        <c:ser>
          <c:idx val="4"/>
          <c:order val="4"/>
          <c:tx>
            <c:strRef>
              <c:f>'PART I'!$B$306</c:f>
            </c:strRef>
          </c:tx>
          <c:dLbls>
            <c:dLblPos val="ctr"/>
            <c:showLegendKey val="0"/>
            <c:showVal val="0"/>
            <c:showCatName val="0"/>
            <c:showSerName val="1"/>
            <c:showPercent val="0"/>
            <c:showBubbleSize val="0"/>
          </c:dLbls>
          <c:xVal>
            <c:strRef>
              <c:f>'PART I'!$D$306</c:f>
            </c:strRef>
          </c:xVal>
          <c:yVal>
            <c:numRef>
              <c:f>'PART I'!$F$306</c:f>
              <c:numCache/>
            </c:numRef>
          </c:yVal>
          <c:bubbleSize>
            <c:numLit>
              <c:ptCount val="1"/>
              <c:pt idx="0">
                <c:v>1</c:v>
              </c:pt>
            </c:numLit>
          </c:bubbleSize>
        </c:ser>
        <c:ser>
          <c:idx val="5"/>
          <c:order val="5"/>
          <c:tx>
            <c:strRef>
              <c:f>'PART I'!$B$307</c:f>
            </c:strRef>
          </c:tx>
          <c:dLbls>
            <c:dLblPos val="ctr"/>
            <c:showLegendKey val="0"/>
            <c:showVal val="0"/>
            <c:showCatName val="0"/>
            <c:showSerName val="1"/>
            <c:showPercent val="0"/>
            <c:showBubbleSize val="0"/>
          </c:dLbls>
          <c:xVal>
            <c:strRef>
              <c:f>'PART I'!$D$307</c:f>
            </c:strRef>
          </c:xVal>
          <c:yVal>
            <c:numRef>
              <c:f>'PART I'!$F$307</c:f>
              <c:numCache/>
            </c:numRef>
          </c:yVal>
          <c:bubbleSize>
            <c:numLit>
              <c:ptCount val="1"/>
              <c:pt idx="0">
                <c:v>1</c:v>
              </c:pt>
            </c:numLit>
          </c:bubbleSize>
        </c:ser>
        <c:axId val="1550721893"/>
        <c:axId val="834802706"/>
      </c:bubbleChart>
      <c:valAx>
        <c:axId val="1550721893"/>
        <c:scaling>
          <c:orientation val="minMax"/>
          <c:max val="10.0"/>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834802706"/>
      </c:valAx>
      <c:valAx>
        <c:axId val="834802706"/>
        <c:scaling>
          <c:orientation val="minMax"/>
          <c:max val="10.0"/>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1550721893"/>
      </c:valAx>
    </c:plotArea>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lineChart>
        <c:ser>
          <c:idx val="0"/>
          <c:order val="0"/>
          <c:tx>
            <c:v>Common Stock Financing</c:v>
          </c:tx>
          <c:spPr>
            <a:ln cmpd="sng">
              <a:solidFill>
                <a:srgbClr val="4F81BD"/>
              </a:solidFill>
            </a:ln>
          </c:spPr>
          <c:marker>
            <c:symbol val="none"/>
          </c:marker>
          <c:cat>
            <c:strRef>
              <c:f>EPS_EBIT!$D$8:$F$8</c:f>
            </c:strRef>
          </c:cat>
          <c:val>
            <c:numRef>
              <c:f>EPS_EBIT!$D$14:$F$14</c:f>
              <c:numCache/>
            </c:numRef>
          </c:val>
          <c:smooth val="0"/>
        </c:ser>
        <c:ser>
          <c:idx val="1"/>
          <c:order val="1"/>
          <c:tx>
            <c:v>Debt Financing</c:v>
          </c:tx>
          <c:spPr>
            <a:ln cmpd="sng">
              <a:solidFill>
                <a:srgbClr val="C0504D"/>
              </a:solidFill>
            </a:ln>
          </c:spPr>
          <c:marker>
            <c:symbol val="none"/>
          </c:marker>
          <c:cat>
            <c:strRef>
              <c:f>EPS_EBIT!$D$8:$F$8</c:f>
            </c:strRef>
          </c:cat>
          <c:val>
            <c:numRef>
              <c:f>EPS_EBIT!$H$14:$J$14</c:f>
              <c:numCache/>
            </c:numRef>
          </c:val>
          <c:smooth val="0"/>
        </c:ser>
        <c:axId val="1263723155"/>
        <c:axId val="1393607996"/>
      </c:lineChart>
      <c:catAx>
        <c:axId val="126372315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a:lstStyle/>
          <a:p>
            <a:pPr lvl="0">
              <a:defRPr b="0">
                <a:solidFill>
                  <a:srgbClr val="000000"/>
                </a:solidFill>
                <a:latin typeface="+mn-lt"/>
              </a:defRPr>
            </a:pPr>
          </a:p>
        </c:txPr>
        <c:crossAx val="1393607996"/>
      </c:catAx>
      <c:valAx>
        <c:axId val="139360799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1263723155"/>
      </c:valAx>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20" Type="http://schemas.openxmlformats.org/officeDocument/2006/relationships/hyperlink" Target="#BCG!B5" TargetMode="External"/><Relationship Id="rId22" Type="http://schemas.openxmlformats.org/officeDocument/2006/relationships/hyperlink" Target="#IE!B2" TargetMode="External"/><Relationship Id="rId21" Type="http://schemas.openxmlformats.org/officeDocument/2006/relationships/hyperlink" Target="#BCG!B5" TargetMode="External"/><Relationship Id="rId24" Type="http://schemas.openxmlformats.org/officeDocument/2006/relationships/hyperlink" Target="#SPACE!B2" TargetMode="External"/><Relationship Id="rId23" Type="http://schemas.openxmlformats.org/officeDocument/2006/relationships/hyperlink" Target="#IE!B2" TargetMode="External"/><Relationship Id="rId1" Type="http://schemas.openxmlformats.org/officeDocument/2006/relationships/hyperlink" Target="#'PART%20I'!B13" TargetMode="External"/><Relationship Id="rId2" Type="http://schemas.openxmlformats.org/officeDocument/2006/relationships/hyperlink" Target="#'PART%20I'!B255" TargetMode="External"/><Relationship Id="rId3" Type="http://schemas.openxmlformats.org/officeDocument/2006/relationships/hyperlink" Target="#'PART%20I'!B39" TargetMode="External"/><Relationship Id="rId4" Type="http://schemas.openxmlformats.org/officeDocument/2006/relationships/hyperlink" Target="#'PART%20I'!B55" TargetMode="External"/><Relationship Id="rId9" Type="http://schemas.openxmlformats.org/officeDocument/2006/relationships/hyperlink" Target="#'PART%20I'!B131" TargetMode="External"/><Relationship Id="rId26" Type="http://schemas.openxmlformats.org/officeDocument/2006/relationships/hyperlink" Target="#'Perceptual%20Map'!B2" TargetMode="External"/><Relationship Id="rId25" Type="http://schemas.openxmlformats.org/officeDocument/2006/relationships/hyperlink" Target="#SPACE!B2" TargetMode="External"/><Relationship Id="rId28" Type="http://schemas.openxmlformats.org/officeDocument/2006/relationships/hyperlink" Target="#SWOT!A2" TargetMode="External"/><Relationship Id="rId27" Type="http://schemas.openxmlformats.org/officeDocument/2006/relationships/hyperlink" Target="#'Perceptual%20Map'!B2" TargetMode="External"/><Relationship Id="rId5" Type="http://schemas.openxmlformats.org/officeDocument/2006/relationships/hyperlink" Target="#'PART%20I'!B81" TargetMode="External"/><Relationship Id="rId6" Type="http://schemas.openxmlformats.org/officeDocument/2006/relationships/hyperlink" Target="#'PART%20I'!B311" TargetMode="External"/><Relationship Id="rId29" Type="http://schemas.openxmlformats.org/officeDocument/2006/relationships/hyperlink" Target="#QSPM!B2" TargetMode="External"/><Relationship Id="rId7" Type="http://schemas.openxmlformats.org/officeDocument/2006/relationships/hyperlink" Target="#'PART%20I'!B99" TargetMode="External"/><Relationship Id="rId8" Type="http://schemas.openxmlformats.org/officeDocument/2006/relationships/hyperlink" Target="#'PART%20I'!B155" TargetMode="External"/><Relationship Id="rId31" Type="http://schemas.openxmlformats.org/officeDocument/2006/relationships/hyperlink" Target="#GRAND!B2" TargetMode="External"/><Relationship Id="rId30" Type="http://schemas.openxmlformats.org/officeDocument/2006/relationships/hyperlink" Target="#GRAND!B2" TargetMode="External"/><Relationship Id="rId11" Type="http://schemas.openxmlformats.org/officeDocument/2006/relationships/hyperlink" Target="#'PART%20I'!B294" TargetMode="External"/><Relationship Id="rId10" Type="http://schemas.openxmlformats.org/officeDocument/2006/relationships/hyperlink" Target="#'PART%20I'!B181" TargetMode="External"/><Relationship Id="rId32" Type="http://schemas.openxmlformats.org/officeDocument/2006/relationships/hyperlink" Target="#QSPM!B2" TargetMode="External"/><Relationship Id="rId13" Type="http://schemas.openxmlformats.org/officeDocument/2006/relationships/hyperlink" Target="#'IFE%20'!A1" TargetMode="External"/><Relationship Id="rId12" Type="http://schemas.openxmlformats.org/officeDocument/2006/relationships/hyperlink" Target="#'PART%20I'!B317" TargetMode="External"/><Relationship Id="rId15" Type="http://schemas.openxmlformats.org/officeDocument/2006/relationships/hyperlink" Target="#'PART%20I'!A2" TargetMode="External"/><Relationship Id="rId14" Type="http://schemas.openxmlformats.org/officeDocument/2006/relationships/hyperlink" Target="#'IFE%20'!A1" TargetMode="External"/><Relationship Id="rId17" Type="http://schemas.openxmlformats.org/officeDocument/2006/relationships/hyperlink" Target="#'EFE%20'!A1" TargetMode="External"/><Relationship Id="rId16" Type="http://schemas.openxmlformats.org/officeDocument/2006/relationships/hyperlink" Target="#'EFE%20'!A1" TargetMode="External"/><Relationship Id="rId19" Type="http://schemas.openxmlformats.org/officeDocument/2006/relationships/hyperlink" Target="#CPM!C2" TargetMode="External"/><Relationship Id="rId18" Type="http://schemas.openxmlformats.org/officeDocument/2006/relationships/hyperlink" Target="#CPM!C2"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hyperlink" Target="#'PART%20I'!B299" TargetMode="External"/></Relationships>
</file>

<file path=xl/drawings/_rels/drawing11.xml.rels><?xml version="1.0" encoding="UTF-8" standalone="yes"?><Relationships xmlns="http://schemas.openxmlformats.org/package/2006/relationships"><Relationship Id="rId1" Type="http://schemas.openxmlformats.org/officeDocument/2006/relationships/hyperlink" Target="#'PART%20I'!B296" TargetMode="External"/></Relationships>
</file>

<file path=xl/drawings/_rels/drawing12.xml.rels><?xml version="1.0" encoding="UTF-8" standalone="yes"?><Relationships xmlns="http://schemas.openxmlformats.org/package/2006/relationships"><Relationship Id="rId1" Type="http://schemas.openxmlformats.org/officeDocument/2006/relationships/hyperlink" Target="#'PART%20I'!B317" TargetMode="External"/></Relationships>
</file>

<file path=xl/drawings/_rels/drawing13.xml.rels><?xml version="1.0" encoding="UTF-8" standalone="yes"?><Relationships xmlns="http://schemas.openxmlformats.org/package/2006/relationships"><Relationship Id="rId1" Type="http://schemas.openxmlformats.org/officeDocument/2006/relationships/hyperlink" Target="#'PART%20II'!B2" TargetMode="External"/></Relationships>
</file>

<file path=xl/drawings/_rels/drawing14.xml.rels><?xml version="1.0" encoding="UTF-8" standalone="yes"?><Relationships xmlns="http://schemas.openxmlformats.org/package/2006/relationships"><Relationship Id="rId1" Type="http://schemas.openxmlformats.org/officeDocument/2006/relationships/hyperlink" Target="#'PART%20II'!B71" TargetMode="External"/></Relationships>
</file>

<file path=xl/drawings/_rels/drawing15.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hyperlink" Target="#'PART%20II'!B107" TargetMode="External"/></Relationships>
</file>

<file path=xl/drawings/_rels/drawing16.xml.rels><?xml version="1.0" encoding="UTF-8" standalone="yes"?><Relationships xmlns="http://schemas.openxmlformats.org/package/2006/relationships"><Relationship Id="rId1" Type="http://schemas.openxmlformats.org/officeDocument/2006/relationships/hyperlink" Target="#'PART%20II'!B139" TargetMode="External"/></Relationships>
</file>

<file path=xl/drawings/_rels/drawing17.xml.rels><?xml version="1.0" encoding="UTF-8" standalone="yes"?><Relationships xmlns="http://schemas.openxmlformats.org/package/2006/relationships"><Relationship Id="rId1" Type="http://schemas.openxmlformats.org/officeDocument/2006/relationships/hyperlink" Target="#'PART%20II'!A1"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PART%20II'!B2" TargetMode="External"/><Relationship Id="rId2" Type="http://schemas.openxmlformats.org/officeDocument/2006/relationships/hyperlink" Target="#'Financial%20Statements'!B5" TargetMode="External"/><Relationship Id="rId3" Type="http://schemas.openxmlformats.org/officeDocument/2006/relationships/hyperlink" Target="#'Financial%20Statements'!B18" TargetMode="External"/><Relationship Id="rId4" Type="http://schemas.openxmlformats.org/officeDocument/2006/relationships/hyperlink" Target="#'Company%20Valuation'!B3" TargetMode="External"/><Relationship Id="rId9" Type="http://schemas.openxmlformats.org/officeDocument/2006/relationships/hyperlink" Target="#'PART%20II'!A2" TargetMode="External"/><Relationship Id="rId5" Type="http://schemas.openxmlformats.org/officeDocument/2006/relationships/hyperlink" Target="#'Company%20Valuation'!B14" TargetMode="External"/><Relationship Id="rId6" Type="http://schemas.openxmlformats.org/officeDocument/2006/relationships/hyperlink" Target="#'PART%20II'!B71" TargetMode="External"/><Relationship Id="rId7" Type="http://schemas.openxmlformats.org/officeDocument/2006/relationships/hyperlink" Target="#'PART%20II'!B107" TargetMode="External"/><Relationship Id="rId8" Type="http://schemas.openxmlformats.org/officeDocument/2006/relationships/hyperlink" Target="#'PART%20II'!B139" TargetMode="External"/><Relationship Id="rId11" Type="http://schemas.openxmlformats.org/officeDocument/2006/relationships/hyperlink" Target="#EPS_EBIT!C4" TargetMode="External"/><Relationship Id="rId10" Type="http://schemas.openxmlformats.org/officeDocument/2006/relationships/hyperlink" Target="#'Financial%20Statements'!B18"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PART%20I'!B26"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PART%20I'!B68" TargetMode="External"/><Relationship Id="rId2" Type="http://schemas.openxmlformats.org/officeDocument/2006/relationships/hyperlink" Target="#'PART%20I'!B66"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PART%20I'!D99" TargetMode="Externa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hyperlink" Target="#'PART%20I'!D132" TargetMode="External"/><Relationship Id="rId3" Type="http://schemas.openxmlformats.org/officeDocument/2006/relationships/hyperlink" Target="#'PART%20I'!B144" TargetMode="Externa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hyperlink" Target="#'PART%20I'!B171" TargetMode="Externa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hyperlink" Target="#'PART%20I'!B182" TargetMode="Externa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hyperlink" Target="#'PART%20I'!B256" TargetMode="Externa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85725</xdr:rowOff>
    </xdr:from>
    <xdr:ext cx="9353550" cy="209550"/>
    <xdr:sp>
      <xdr:nvSpPr>
        <xdr:cNvPr id="3" name="Shape 3"/>
        <xdr:cNvSpPr/>
      </xdr:nvSpPr>
      <xdr:spPr>
        <a:xfrm>
          <a:off x="683513" y="3684750"/>
          <a:ext cx="9324975" cy="190500"/>
        </a:xfrm>
        <a:prstGeom prst="rect">
          <a:avLst/>
        </a:prstGeom>
        <a:solidFill>
          <a:srgbClr val="A5A5A5"/>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rgbClr val="000000"/>
              </a:solidFill>
              <a:latin typeface="Times New Roman"/>
              <a:ea typeface="Times New Roman"/>
              <a:cs typeface="Times New Roman"/>
              <a:sym typeface="Times New Roman"/>
            </a:rPr>
            <a:t>Click The</a:t>
          </a:r>
          <a:r>
            <a:rPr b="1" lang="en-US" sz="1100">
              <a:solidFill>
                <a:srgbClr val="000000"/>
              </a:solidFill>
              <a:latin typeface="Times New Roman"/>
              <a:ea typeface="Times New Roman"/>
              <a:cs typeface="Times New Roman"/>
              <a:sym typeface="Times New Roman"/>
            </a:rPr>
            <a:t> Blue Buttons Below to Navigate Part 1 More Efficiently</a:t>
          </a:r>
          <a:endParaRPr sz="1400"/>
        </a:p>
      </xdr:txBody>
    </xdr:sp>
    <xdr:clientData fLocksWithSheet="0"/>
  </xdr:oneCellAnchor>
  <xdr:oneCellAnchor>
    <xdr:from>
      <xdr:col>1</xdr:col>
      <xdr:colOff>47625</xdr:colOff>
      <xdr:row>0</xdr:row>
      <xdr:rowOff>323850</xdr:rowOff>
    </xdr:from>
    <xdr:ext cx="1304925" cy="285750"/>
    <xdr:sp>
      <xdr:nvSpPr>
        <xdr:cNvPr id="4" name="Shape 4">
          <a:hlinkClick r:id="rId1"/>
        </xdr:cNvPr>
        <xdr:cNvSpPr/>
      </xdr:nvSpPr>
      <xdr:spPr>
        <a:xfrm>
          <a:off x="4707825" y="3646650"/>
          <a:ext cx="1276350" cy="266700"/>
        </a:xfrm>
        <a:prstGeom prst="roundRect">
          <a:avLst>
            <a:gd fmla="val 16667" name="adj"/>
          </a:avLst>
        </a:prstGeom>
        <a:solidFill>
          <a:schemeClr val="accent1"/>
        </a:solidFill>
        <a:ln cap="flat" cmpd="sng" w="25400">
          <a:solidFill>
            <a:srgbClr val="395E89"/>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lang="en-US" sz="1000">
              <a:solidFill>
                <a:schemeClr val="lt1"/>
              </a:solidFill>
              <a:latin typeface="Calibri"/>
              <a:ea typeface="Calibri"/>
              <a:cs typeface="Calibri"/>
              <a:sym typeface="Calibri"/>
            </a:rPr>
            <a:t>Strengths</a:t>
          </a:r>
          <a:endParaRPr sz="1000">
            <a:latin typeface="Times New Roman"/>
            <a:ea typeface="Times New Roman"/>
            <a:cs typeface="Times New Roman"/>
            <a:sym typeface="Times New Roman"/>
          </a:endParaRPr>
        </a:p>
        <a:p>
          <a:pPr indent="0" lvl="0" marL="0" rtl="0" algn="l">
            <a:spcBef>
              <a:spcPts val="0"/>
            </a:spcBef>
            <a:spcAft>
              <a:spcPts val="0"/>
            </a:spcAft>
            <a:buNone/>
          </a:pPr>
          <a:r>
            <a:t/>
          </a:r>
          <a:endParaRPr sz="1000"/>
        </a:p>
        <a:p>
          <a:pPr indent="0" lvl="0" marL="0" rtl="0" algn="l">
            <a:spcBef>
              <a:spcPts val="0"/>
            </a:spcBef>
            <a:spcAft>
              <a:spcPts val="0"/>
            </a:spcAft>
            <a:buNone/>
          </a:pPr>
          <a:r>
            <a:t/>
          </a:r>
          <a:endParaRPr sz="1000"/>
        </a:p>
      </xdr:txBody>
    </xdr:sp>
    <xdr:clientData fLocksWithSheet="0"/>
  </xdr:oneCellAnchor>
  <xdr:oneCellAnchor>
    <xdr:from>
      <xdr:col>1</xdr:col>
      <xdr:colOff>3343275</xdr:colOff>
      <xdr:row>0</xdr:row>
      <xdr:rowOff>676275</xdr:rowOff>
    </xdr:from>
    <xdr:ext cx="1295400" cy="304800"/>
    <xdr:sp>
      <xdr:nvSpPr>
        <xdr:cNvPr id="5" name="Shape 5">
          <a:hlinkClick r:id="rId2"/>
        </xdr:cNvPr>
        <xdr:cNvSpPr/>
      </xdr:nvSpPr>
      <xdr:spPr>
        <a:xfrm>
          <a:off x="4712588" y="3637125"/>
          <a:ext cx="1266825" cy="285750"/>
        </a:xfrm>
        <a:prstGeom prst="roundRect">
          <a:avLst>
            <a:gd fmla="val 16667" name="adj"/>
          </a:avLst>
        </a:prstGeom>
        <a:solidFill>
          <a:schemeClr val="accent1"/>
        </a:solidFill>
        <a:ln cap="flat" cmpd="sng" w="25400">
          <a:solidFill>
            <a:srgbClr val="395E89"/>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lang="en-US" sz="1000">
              <a:solidFill>
                <a:schemeClr val="lt1"/>
              </a:solidFill>
              <a:latin typeface="Calibri"/>
              <a:ea typeface="Calibri"/>
              <a:cs typeface="Calibri"/>
              <a:sym typeface="Calibri"/>
            </a:rPr>
            <a:t>Perceptual Maps</a:t>
          </a:r>
          <a:endParaRPr sz="1400"/>
        </a:p>
        <a:p>
          <a:pPr indent="0" lvl="0" marL="0" rtl="0" algn="ctr">
            <a:spcBef>
              <a:spcPts val="0"/>
            </a:spcBef>
            <a:spcAft>
              <a:spcPts val="0"/>
            </a:spcAft>
            <a:buNone/>
          </a:pPr>
          <a:r>
            <a:t/>
          </a:r>
          <a:endParaRPr sz="1000">
            <a:latin typeface="Times New Roman"/>
            <a:ea typeface="Times New Roman"/>
            <a:cs typeface="Times New Roman"/>
            <a:sym typeface="Times New Roman"/>
          </a:endParaRPr>
        </a:p>
        <a:p>
          <a:pPr indent="0" lvl="0" marL="0" rtl="0" algn="l">
            <a:spcBef>
              <a:spcPts val="0"/>
            </a:spcBef>
            <a:spcAft>
              <a:spcPts val="0"/>
            </a:spcAft>
            <a:buNone/>
          </a:pPr>
          <a:r>
            <a:t/>
          </a:r>
          <a:endParaRPr sz="1000"/>
        </a:p>
      </xdr:txBody>
    </xdr:sp>
    <xdr:clientData fLocksWithSheet="0"/>
  </xdr:oneCellAnchor>
  <xdr:oneCellAnchor>
    <xdr:from>
      <xdr:col>1</xdr:col>
      <xdr:colOff>1790700</xdr:colOff>
      <xdr:row>0</xdr:row>
      <xdr:rowOff>314325</xdr:rowOff>
    </xdr:from>
    <xdr:ext cx="1257300" cy="314325"/>
    <xdr:sp>
      <xdr:nvSpPr>
        <xdr:cNvPr id="6" name="Shape 6">
          <a:hlinkClick r:id="rId3"/>
        </xdr:cNvPr>
        <xdr:cNvSpPr/>
      </xdr:nvSpPr>
      <xdr:spPr>
        <a:xfrm>
          <a:off x="4726875" y="3632363"/>
          <a:ext cx="1238250" cy="295275"/>
        </a:xfrm>
        <a:prstGeom prst="roundRect">
          <a:avLst>
            <a:gd fmla="val 16667" name="adj"/>
          </a:avLst>
        </a:prstGeom>
        <a:solidFill>
          <a:schemeClr val="accent1"/>
        </a:solidFill>
        <a:ln cap="flat" cmpd="sng" w="25400">
          <a:solidFill>
            <a:srgbClr val="395E89"/>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lang="en-US" sz="1000">
              <a:solidFill>
                <a:schemeClr val="lt1"/>
              </a:solidFill>
              <a:latin typeface="Times New Roman"/>
              <a:ea typeface="Times New Roman"/>
              <a:cs typeface="Times New Roman"/>
              <a:sym typeface="Times New Roman"/>
            </a:rPr>
            <a:t>Weaknesses</a:t>
          </a:r>
          <a:endParaRPr sz="1400"/>
        </a:p>
        <a:p>
          <a:pPr indent="0" lvl="0" marL="0" rtl="0" algn="l">
            <a:spcBef>
              <a:spcPts val="0"/>
            </a:spcBef>
            <a:spcAft>
              <a:spcPts val="0"/>
            </a:spcAft>
            <a:buNone/>
          </a:pPr>
          <a:r>
            <a:t/>
          </a:r>
          <a:endParaRPr sz="1000">
            <a:latin typeface="Times New Roman"/>
            <a:ea typeface="Times New Roman"/>
            <a:cs typeface="Times New Roman"/>
            <a:sym typeface="Times New Roman"/>
          </a:endParaRPr>
        </a:p>
        <a:p>
          <a:pPr indent="0" lvl="0" marL="0" rtl="0" algn="l">
            <a:spcBef>
              <a:spcPts val="0"/>
            </a:spcBef>
            <a:spcAft>
              <a:spcPts val="0"/>
            </a:spcAft>
            <a:buNone/>
          </a:pPr>
          <a:r>
            <a:t/>
          </a:r>
          <a:endParaRPr sz="1000">
            <a:latin typeface="Times New Roman"/>
            <a:ea typeface="Times New Roman"/>
            <a:cs typeface="Times New Roman"/>
            <a:sym typeface="Times New Roman"/>
          </a:endParaRPr>
        </a:p>
      </xdr:txBody>
    </xdr:sp>
    <xdr:clientData fLocksWithSheet="0"/>
  </xdr:oneCellAnchor>
  <xdr:oneCellAnchor>
    <xdr:from>
      <xdr:col>1</xdr:col>
      <xdr:colOff>3352800</xdr:colOff>
      <xdr:row>0</xdr:row>
      <xdr:rowOff>352425</xdr:rowOff>
    </xdr:from>
    <xdr:ext cx="1285875" cy="276225"/>
    <xdr:sp>
      <xdr:nvSpPr>
        <xdr:cNvPr id="7" name="Shape 7">
          <a:hlinkClick r:id="rId4"/>
        </xdr:cNvPr>
        <xdr:cNvSpPr/>
      </xdr:nvSpPr>
      <xdr:spPr>
        <a:xfrm>
          <a:off x="4712588" y="3651413"/>
          <a:ext cx="1266825" cy="257175"/>
        </a:xfrm>
        <a:prstGeom prst="roundRect">
          <a:avLst>
            <a:gd fmla="val 16667" name="adj"/>
          </a:avLst>
        </a:prstGeom>
        <a:solidFill>
          <a:schemeClr val="accent1"/>
        </a:solidFill>
        <a:ln cap="flat" cmpd="sng" w="25400">
          <a:solidFill>
            <a:srgbClr val="395E89"/>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lang="en-US" sz="800">
              <a:solidFill>
                <a:schemeClr val="lt1"/>
              </a:solidFill>
              <a:latin typeface="Times New Roman"/>
              <a:ea typeface="Times New Roman"/>
              <a:cs typeface="Times New Roman"/>
              <a:sym typeface="Times New Roman"/>
            </a:rPr>
            <a:t>Opportunities</a:t>
          </a:r>
          <a:endParaRPr sz="1400"/>
        </a:p>
        <a:p>
          <a:pPr indent="0" lvl="0" marL="0" rtl="0" algn="ctr">
            <a:spcBef>
              <a:spcPts val="0"/>
            </a:spcBef>
            <a:spcAft>
              <a:spcPts val="0"/>
            </a:spcAft>
            <a:buNone/>
          </a:pPr>
          <a:r>
            <a:t/>
          </a:r>
          <a:endParaRPr sz="1100">
            <a:latin typeface="Times New Roman"/>
            <a:ea typeface="Times New Roman"/>
            <a:cs typeface="Times New Roman"/>
            <a:sym typeface="Times New Roman"/>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xdr:col>
      <xdr:colOff>5010150</xdr:colOff>
      <xdr:row>0</xdr:row>
      <xdr:rowOff>352425</xdr:rowOff>
    </xdr:from>
    <xdr:ext cx="1190625" cy="285750"/>
    <xdr:sp>
      <xdr:nvSpPr>
        <xdr:cNvPr id="8" name="Shape 8">
          <a:hlinkClick r:id="rId5"/>
        </xdr:cNvPr>
        <xdr:cNvSpPr/>
      </xdr:nvSpPr>
      <xdr:spPr>
        <a:xfrm>
          <a:off x="4760213" y="3646650"/>
          <a:ext cx="1171575" cy="266700"/>
        </a:xfrm>
        <a:prstGeom prst="roundRect">
          <a:avLst>
            <a:gd fmla="val 16667" name="adj"/>
          </a:avLst>
        </a:prstGeom>
        <a:solidFill>
          <a:schemeClr val="accent1"/>
        </a:solidFill>
        <a:ln cap="flat" cmpd="sng" w="25400">
          <a:solidFill>
            <a:srgbClr val="395E89"/>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lang="en-US" sz="1000">
              <a:solidFill>
                <a:schemeClr val="lt1"/>
              </a:solidFill>
              <a:latin typeface="Calibri"/>
              <a:ea typeface="Calibri"/>
              <a:cs typeface="Calibri"/>
              <a:sym typeface="Calibri"/>
            </a:rPr>
            <a:t>Threats</a:t>
          </a:r>
          <a:endParaRPr sz="1400"/>
        </a:p>
        <a:p>
          <a:pPr indent="0" lvl="0" marL="0" rtl="0" algn="ctr">
            <a:spcBef>
              <a:spcPts val="0"/>
            </a:spcBef>
            <a:spcAft>
              <a:spcPts val="0"/>
            </a:spcAft>
            <a:buNone/>
          </a:pPr>
          <a:r>
            <a:t/>
          </a:r>
          <a:endParaRPr sz="1000">
            <a:latin typeface="Times New Roman"/>
            <a:ea typeface="Times New Roman"/>
            <a:cs typeface="Times New Roman"/>
            <a:sym typeface="Times New Roman"/>
          </a:endParaRPr>
        </a:p>
        <a:p>
          <a:pPr indent="0" lvl="0" marL="0" rtl="0" algn="l">
            <a:spcBef>
              <a:spcPts val="0"/>
            </a:spcBef>
            <a:spcAft>
              <a:spcPts val="0"/>
            </a:spcAft>
            <a:buNone/>
          </a:pPr>
          <a:r>
            <a:t/>
          </a:r>
          <a:endParaRPr sz="1000"/>
        </a:p>
        <a:p>
          <a:pPr indent="0" lvl="0" marL="0" rtl="0" algn="l">
            <a:spcBef>
              <a:spcPts val="0"/>
            </a:spcBef>
            <a:spcAft>
              <a:spcPts val="0"/>
            </a:spcAft>
            <a:buNone/>
          </a:pPr>
          <a:r>
            <a:t/>
          </a:r>
          <a:endParaRPr sz="1000"/>
        </a:p>
      </xdr:txBody>
    </xdr:sp>
    <xdr:clientData fLocksWithSheet="0"/>
  </xdr:oneCellAnchor>
  <xdr:oneCellAnchor>
    <xdr:from>
      <xdr:col>2</xdr:col>
      <xdr:colOff>123825</xdr:colOff>
      <xdr:row>0</xdr:row>
      <xdr:rowOff>666750</xdr:rowOff>
    </xdr:from>
    <xdr:ext cx="1143000" cy="314325"/>
    <xdr:sp>
      <xdr:nvSpPr>
        <xdr:cNvPr id="9" name="Shape 9">
          <a:hlinkClick r:id="rId6"/>
        </xdr:cNvPr>
        <xdr:cNvSpPr/>
      </xdr:nvSpPr>
      <xdr:spPr>
        <a:xfrm>
          <a:off x="4784025" y="3632363"/>
          <a:ext cx="1123950" cy="295275"/>
        </a:xfrm>
        <a:prstGeom prst="roundRect">
          <a:avLst>
            <a:gd fmla="val 16667" name="adj"/>
          </a:avLst>
        </a:prstGeom>
        <a:solidFill>
          <a:schemeClr val="accent1"/>
        </a:solidFill>
        <a:ln cap="flat" cmpd="sng" w="25400">
          <a:solidFill>
            <a:srgbClr val="395E89"/>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SWOT</a:t>
          </a:r>
          <a:endParaRPr sz="1400"/>
        </a:p>
        <a:p>
          <a:pPr indent="0" lvl="0" marL="0" rtl="0" algn="ctr">
            <a:spcBef>
              <a:spcPts val="0"/>
            </a:spcBef>
            <a:spcAft>
              <a:spcPts val="0"/>
            </a:spcAft>
            <a:buNone/>
          </a:pPr>
          <a:r>
            <a:t/>
          </a:r>
          <a:endParaRPr sz="1100"/>
        </a:p>
        <a:p>
          <a:pPr indent="0" lvl="0" marL="0" rtl="0" algn="ctr">
            <a:spcBef>
              <a:spcPts val="0"/>
            </a:spcBef>
            <a:spcAft>
              <a:spcPts val="0"/>
            </a:spcAft>
            <a:buNone/>
          </a:pPr>
          <a:r>
            <a:t/>
          </a:r>
          <a:endParaRPr sz="1100">
            <a:latin typeface="Times New Roman"/>
            <a:ea typeface="Times New Roman"/>
            <a:cs typeface="Times New Roman"/>
            <a:sym typeface="Times New Roman"/>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2</xdr:col>
      <xdr:colOff>123825</xdr:colOff>
      <xdr:row>0</xdr:row>
      <xdr:rowOff>342900</xdr:rowOff>
    </xdr:from>
    <xdr:ext cx="1162050" cy="266700"/>
    <xdr:sp>
      <xdr:nvSpPr>
        <xdr:cNvPr id="10" name="Shape 10">
          <a:hlinkClick r:id="rId7"/>
        </xdr:cNvPr>
        <xdr:cNvSpPr/>
      </xdr:nvSpPr>
      <xdr:spPr>
        <a:xfrm>
          <a:off x="4779263" y="3656175"/>
          <a:ext cx="1133475" cy="247650"/>
        </a:xfrm>
        <a:prstGeom prst="roundRect">
          <a:avLst>
            <a:gd fmla="val 16667" name="adj"/>
          </a:avLst>
        </a:prstGeom>
        <a:solidFill>
          <a:schemeClr val="accent1"/>
        </a:solidFill>
        <a:ln cap="flat" cmpd="sng" w="25400">
          <a:solidFill>
            <a:srgbClr val="395E89"/>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CPM</a:t>
          </a:r>
          <a:endParaRPr sz="1400"/>
        </a:p>
        <a:p>
          <a:pPr indent="0" lvl="0" marL="0" rtl="0" algn="ctr">
            <a:spcBef>
              <a:spcPts val="0"/>
            </a:spcBef>
            <a:spcAft>
              <a:spcPts val="0"/>
            </a:spcAft>
            <a:buNone/>
          </a:pPr>
          <a:r>
            <a:t/>
          </a:r>
          <a:endParaRPr sz="1100"/>
        </a:p>
        <a:p>
          <a:pPr indent="0" lvl="0" marL="0" rtl="0" algn="ctr">
            <a:spcBef>
              <a:spcPts val="0"/>
            </a:spcBef>
            <a:spcAft>
              <a:spcPts val="0"/>
            </a:spcAft>
            <a:buNone/>
          </a:pPr>
          <a:r>
            <a:t/>
          </a:r>
          <a:endParaRPr sz="1100">
            <a:latin typeface="Times New Roman"/>
            <a:ea typeface="Times New Roman"/>
            <a:cs typeface="Times New Roman"/>
            <a:sym typeface="Times New Roman"/>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xdr:col>
      <xdr:colOff>28575</xdr:colOff>
      <xdr:row>0</xdr:row>
      <xdr:rowOff>657225</xdr:rowOff>
    </xdr:from>
    <xdr:ext cx="1323975" cy="323850"/>
    <xdr:sp>
      <xdr:nvSpPr>
        <xdr:cNvPr id="11" name="Shape 11">
          <a:hlinkClick r:id="rId8"/>
        </xdr:cNvPr>
        <xdr:cNvSpPr/>
      </xdr:nvSpPr>
      <xdr:spPr>
        <a:xfrm>
          <a:off x="4693538" y="3627600"/>
          <a:ext cx="1304925" cy="304800"/>
        </a:xfrm>
        <a:prstGeom prst="roundRect">
          <a:avLst>
            <a:gd fmla="val 16667" name="adj"/>
          </a:avLst>
        </a:prstGeom>
        <a:solidFill>
          <a:schemeClr val="accent1"/>
        </a:solidFill>
        <a:ln cap="flat" cmpd="sng" w="25400">
          <a:solidFill>
            <a:srgbClr val="395E89"/>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lang="en-US" sz="1000">
              <a:solidFill>
                <a:schemeClr val="lt1"/>
              </a:solidFill>
              <a:latin typeface="Calibri"/>
              <a:ea typeface="Calibri"/>
              <a:cs typeface="Calibri"/>
              <a:sym typeface="Calibri"/>
            </a:rPr>
            <a:t>IE Matrix</a:t>
          </a:r>
          <a:endParaRPr sz="1400"/>
        </a:p>
        <a:p>
          <a:pPr indent="0" lvl="0" marL="0" rtl="0" algn="ctr">
            <a:spcBef>
              <a:spcPts val="0"/>
            </a:spcBef>
            <a:spcAft>
              <a:spcPts val="0"/>
            </a:spcAft>
            <a:buNone/>
          </a:pPr>
          <a:r>
            <a:t/>
          </a:r>
          <a:endParaRPr sz="1000">
            <a:latin typeface="Times New Roman"/>
            <a:ea typeface="Times New Roman"/>
            <a:cs typeface="Times New Roman"/>
            <a:sym typeface="Times New Roman"/>
          </a:endParaRPr>
        </a:p>
        <a:p>
          <a:pPr indent="0" lvl="0" marL="0" rtl="0" algn="l">
            <a:spcBef>
              <a:spcPts val="0"/>
            </a:spcBef>
            <a:spcAft>
              <a:spcPts val="0"/>
            </a:spcAft>
            <a:buNone/>
          </a:pPr>
          <a:r>
            <a:t/>
          </a:r>
          <a:endParaRPr sz="1000"/>
        </a:p>
        <a:p>
          <a:pPr indent="0" lvl="0" marL="0" rtl="0" algn="l">
            <a:spcBef>
              <a:spcPts val="0"/>
            </a:spcBef>
            <a:spcAft>
              <a:spcPts val="0"/>
            </a:spcAft>
            <a:buNone/>
          </a:pPr>
          <a:r>
            <a:t/>
          </a:r>
          <a:endParaRPr sz="1000"/>
        </a:p>
      </xdr:txBody>
    </xdr:sp>
    <xdr:clientData fLocksWithSheet="0"/>
  </xdr:oneCellAnchor>
  <xdr:oneCellAnchor>
    <xdr:from>
      <xdr:col>4</xdr:col>
      <xdr:colOff>276225</xdr:colOff>
      <xdr:row>0</xdr:row>
      <xdr:rowOff>342900</xdr:rowOff>
    </xdr:from>
    <xdr:ext cx="1152525" cy="285750"/>
    <xdr:sp>
      <xdr:nvSpPr>
        <xdr:cNvPr id="12" name="Shape 12">
          <a:hlinkClick r:id="rId9"/>
        </xdr:cNvPr>
        <xdr:cNvSpPr/>
      </xdr:nvSpPr>
      <xdr:spPr>
        <a:xfrm>
          <a:off x="4784025" y="3646650"/>
          <a:ext cx="1123950" cy="266700"/>
        </a:xfrm>
        <a:prstGeom prst="roundRect">
          <a:avLst>
            <a:gd fmla="val 16667" name="adj"/>
          </a:avLst>
        </a:prstGeom>
        <a:solidFill>
          <a:schemeClr val="accent1"/>
        </a:solidFill>
        <a:ln cap="flat" cmpd="sng" w="25400">
          <a:solidFill>
            <a:srgbClr val="395E89"/>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BCG Matrix</a:t>
          </a:r>
          <a:endParaRPr sz="1400"/>
        </a:p>
        <a:p>
          <a:pPr indent="0" lvl="0" marL="0" rtl="0" algn="ctr">
            <a:spcBef>
              <a:spcPts val="0"/>
            </a:spcBef>
            <a:spcAft>
              <a:spcPts val="0"/>
            </a:spcAft>
            <a:buNone/>
          </a:pPr>
          <a:r>
            <a:t/>
          </a:r>
          <a:endParaRPr sz="1100">
            <a:latin typeface="Times New Roman"/>
            <a:ea typeface="Times New Roman"/>
            <a:cs typeface="Times New Roman"/>
            <a:sym typeface="Times New Roman"/>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xdr:col>
      <xdr:colOff>1790700</xdr:colOff>
      <xdr:row>0</xdr:row>
      <xdr:rowOff>666750</xdr:rowOff>
    </xdr:from>
    <xdr:ext cx="1257300" cy="314325"/>
    <xdr:sp>
      <xdr:nvSpPr>
        <xdr:cNvPr id="13" name="Shape 13">
          <a:hlinkClick r:id="rId10"/>
        </xdr:cNvPr>
        <xdr:cNvSpPr/>
      </xdr:nvSpPr>
      <xdr:spPr>
        <a:xfrm>
          <a:off x="4726875" y="3632363"/>
          <a:ext cx="1238250" cy="295275"/>
        </a:xfrm>
        <a:prstGeom prst="roundRect">
          <a:avLst>
            <a:gd fmla="val 16667" name="adj"/>
          </a:avLst>
        </a:prstGeom>
        <a:solidFill>
          <a:schemeClr val="accent1"/>
        </a:solidFill>
        <a:ln cap="flat" cmpd="sng" w="25400">
          <a:solidFill>
            <a:srgbClr val="395E89"/>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lang="en-US" sz="1000">
              <a:solidFill>
                <a:schemeClr val="lt1"/>
              </a:solidFill>
              <a:latin typeface="Times New Roman"/>
              <a:ea typeface="Times New Roman"/>
              <a:cs typeface="Times New Roman"/>
              <a:sym typeface="Times New Roman"/>
            </a:rPr>
            <a:t>SPACE</a:t>
          </a:r>
          <a:r>
            <a:rPr lang="en-US" sz="1200">
              <a:solidFill>
                <a:schemeClr val="lt1"/>
              </a:solidFill>
              <a:latin typeface="Times New Roman"/>
              <a:ea typeface="Times New Roman"/>
              <a:cs typeface="Times New Roman"/>
              <a:sym typeface="Times New Roman"/>
            </a:rPr>
            <a:t> </a:t>
          </a:r>
          <a:r>
            <a:rPr lang="en-US" sz="1000">
              <a:solidFill>
                <a:schemeClr val="lt1"/>
              </a:solidFill>
              <a:latin typeface="Times New Roman"/>
              <a:ea typeface="Times New Roman"/>
              <a:cs typeface="Times New Roman"/>
              <a:sym typeface="Times New Roman"/>
            </a:rPr>
            <a:t>Matrix</a:t>
          </a:r>
          <a:endParaRPr sz="1400"/>
        </a:p>
        <a:p>
          <a:pPr indent="0" lvl="0" marL="0" rtl="0" algn="ctr">
            <a:spcBef>
              <a:spcPts val="0"/>
            </a:spcBef>
            <a:spcAft>
              <a:spcPts val="0"/>
            </a:spcAft>
            <a:buNone/>
          </a:pPr>
          <a:r>
            <a:t/>
          </a:r>
          <a:endParaRPr sz="1200">
            <a:latin typeface="Times New Roman"/>
            <a:ea typeface="Times New Roman"/>
            <a:cs typeface="Times New Roman"/>
            <a:sym typeface="Times New Roman"/>
          </a:endParaRPr>
        </a:p>
        <a:p>
          <a:pPr indent="0" lvl="0" marL="0" rtl="0" algn="ctr">
            <a:spcBef>
              <a:spcPts val="0"/>
            </a:spcBef>
            <a:spcAft>
              <a:spcPts val="0"/>
            </a:spcAft>
            <a:buNone/>
          </a:pPr>
          <a:r>
            <a:t/>
          </a:r>
          <a:endParaRPr sz="1200">
            <a:latin typeface="Times New Roman"/>
            <a:ea typeface="Times New Roman"/>
            <a:cs typeface="Times New Roman"/>
            <a:sym typeface="Times New Roman"/>
          </a:endParaRPr>
        </a:p>
        <a:p>
          <a:pPr indent="0" lvl="0" marL="0" rtl="0" algn="l">
            <a:spcBef>
              <a:spcPts val="0"/>
            </a:spcBef>
            <a:spcAft>
              <a:spcPts val="0"/>
            </a:spcAft>
            <a:buNone/>
          </a:pPr>
          <a:r>
            <a:t/>
          </a:r>
          <a:endParaRPr sz="1200">
            <a:latin typeface="Times New Roman"/>
            <a:ea typeface="Times New Roman"/>
            <a:cs typeface="Times New Roman"/>
            <a:sym typeface="Times New Roman"/>
          </a:endParaRPr>
        </a:p>
        <a:p>
          <a:pPr indent="0" lvl="0" marL="0" rtl="0" algn="l">
            <a:spcBef>
              <a:spcPts val="0"/>
            </a:spcBef>
            <a:spcAft>
              <a:spcPts val="0"/>
            </a:spcAft>
            <a:buNone/>
          </a:pPr>
          <a:r>
            <a:t/>
          </a:r>
          <a:endParaRPr sz="1200">
            <a:latin typeface="Times New Roman"/>
            <a:ea typeface="Times New Roman"/>
            <a:cs typeface="Times New Roman"/>
            <a:sym typeface="Times New Roman"/>
          </a:endParaRPr>
        </a:p>
      </xdr:txBody>
    </xdr:sp>
    <xdr:clientData fLocksWithSheet="0"/>
  </xdr:oneCellAnchor>
  <xdr:oneCellAnchor>
    <xdr:from>
      <xdr:col>1</xdr:col>
      <xdr:colOff>5029200</xdr:colOff>
      <xdr:row>0</xdr:row>
      <xdr:rowOff>666750</xdr:rowOff>
    </xdr:from>
    <xdr:ext cx="1181100" cy="323850"/>
    <xdr:sp>
      <xdr:nvSpPr>
        <xdr:cNvPr id="14" name="Shape 14">
          <a:hlinkClick r:id="rId11"/>
        </xdr:cNvPr>
        <xdr:cNvSpPr/>
      </xdr:nvSpPr>
      <xdr:spPr>
        <a:xfrm>
          <a:off x="4764975" y="3627600"/>
          <a:ext cx="1162050" cy="304800"/>
        </a:xfrm>
        <a:prstGeom prst="roundRect">
          <a:avLst>
            <a:gd fmla="val 16667" name="adj"/>
          </a:avLst>
        </a:prstGeom>
        <a:solidFill>
          <a:schemeClr val="accent1"/>
        </a:solidFill>
        <a:ln cap="flat" cmpd="sng" w="25400">
          <a:solidFill>
            <a:srgbClr val="395E89"/>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lang="en-US" sz="1000">
              <a:solidFill>
                <a:schemeClr val="lt1"/>
              </a:solidFill>
              <a:latin typeface="Calibri"/>
              <a:ea typeface="Calibri"/>
              <a:cs typeface="Calibri"/>
              <a:sym typeface="Calibri"/>
            </a:rPr>
            <a:t>GRAND </a:t>
          </a:r>
          <a:endParaRPr sz="1400"/>
        </a:p>
        <a:p>
          <a:pPr indent="0" lvl="0" marL="0" rtl="0" algn="ctr">
            <a:spcBef>
              <a:spcPts val="0"/>
            </a:spcBef>
            <a:spcAft>
              <a:spcPts val="0"/>
            </a:spcAft>
            <a:buNone/>
          </a:pPr>
          <a:r>
            <a:t/>
          </a:r>
          <a:endParaRPr sz="1000"/>
        </a:p>
        <a:p>
          <a:pPr indent="0" lvl="0" marL="0" rtl="0" algn="ctr">
            <a:spcBef>
              <a:spcPts val="0"/>
            </a:spcBef>
            <a:spcAft>
              <a:spcPts val="0"/>
            </a:spcAft>
            <a:buNone/>
          </a:pPr>
          <a:r>
            <a:t/>
          </a:r>
          <a:endParaRPr sz="1000">
            <a:latin typeface="Times New Roman"/>
            <a:ea typeface="Times New Roman"/>
            <a:cs typeface="Times New Roman"/>
            <a:sym typeface="Times New Roman"/>
          </a:endParaRPr>
        </a:p>
        <a:p>
          <a:pPr indent="0" lvl="0" marL="0" rtl="0" algn="l">
            <a:spcBef>
              <a:spcPts val="0"/>
            </a:spcBef>
            <a:spcAft>
              <a:spcPts val="0"/>
            </a:spcAft>
            <a:buNone/>
          </a:pPr>
          <a:r>
            <a:t/>
          </a:r>
          <a:endParaRPr sz="1000"/>
        </a:p>
        <a:p>
          <a:pPr indent="0" lvl="0" marL="0" rtl="0" algn="l">
            <a:spcBef>
              <a:spcPts val="0"/>
            </a:spcBef>
            <a:spcAft>
              <a:spcPts val="0"/>
            </a:spcAft>
            <a:buNone/>
          </a:pPr>
          <a:r>
            <a:t/>
          </a:r>
          <a:endParaRPr sz="1000"/>
        </a:p>
      </xdr:txBody>
    </xdr:sp>
    <xdr:clientData fLocksWithSheet="0"/>
  </xdr:oneCellAnchor>
  <xdr:oneCellAnchor>
    <xdr:from>
      <xdr:col>4</xdr:col>
      <xdr:colOff>285750</xdr:colOff>
      <xdr:row>0</xdr:row>
      <xdr:rowOff>666750</xdr:rowOff>
    </xdr:from>
    <xdr:ext cx="1162050" cy="323850"/>
    <xdr:sp>
      <xdr:nvSpPr>
        <xdr:cNvPr id="15" name="Shape 15">
          <a:hlinkClick r:id="rId12"/>
        </xdr:cNvPr>
        <xdr:cNvSpPr/>
      </xdr:nvSpPr>
      <xdr:spPr>
        <a:xfrm>
          <a:off x="4779263" y="3627600"/>
          <a:ext cx="1133475" cy="304800"/>
        </a:xfrm>
        <a:prstGeom prst="roundRect">
          <a:avLst>
            <a:gd fmla="val 16667" name="adj"/>
          </a:avLst>
        </a:prstGeom>
        <a:solidFill>
          <a:schemeClr val="accent1"/>
        </a:solidFill>
        <a:ln cap="flat" cmpd="sng" w="25400">
          <a:solidFill>
            <a:srgbClr val="395E89"/>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QSPM</a:t>
          </a:r>
          <a:endParaRPr sz="1400"/>
        </a:p>
        <a:p>
          <a:pPr indent="0" lvl="0" marL="0" rtl="0" algn="ctr">
            <a:spcBef>
              <a:spcPts val="0"/>
            </a:spcBef>
            <a:spcAft>
              <a:spcPts val="0"/>
            </a:spcAft>
            <a:buNone/>
          </a:pPr>
          <a:r>
            <a:t/>
          </a:r>
          <a:endParaRPr sz="1100">
            <a:latin typeface="Times New Roman"/>
            <a:ea typeface="Times New Roman"/>
            <a:cs typeface="Times New Roman"/>
            <a:sym typeface="Times New Roman"/>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xdr:col>
      <xdr:colOff>2247900</xdr:colOff>
      <xdr:row>21</xdr:row>
      <xdr:rowOff>47625</xdr:rowOff>
    </xdr:from>
    <xdr:ext cx="1266825" cy="304800"/>
    <xdr:sp>
      <xdr:nvSpPr>
        <xdr:cNvPr id="16" name="Shape 16">
          <a:hlinkClick r:id="rId13"/>
        </xdr:cNvPr>
        <xdr:cNvSpPr/>
      </xdr:nvSpPr>
      <xdr:spPr>
        <a:xfrm>
          <a:off x="4722113" y="3637125"/>
          <a:ext cx="1247775" cy="28575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rgbClr val="000000"/>
              </a:solidFill>
              <a:latin typeface="Times New Roman"/>
              <a:ea typeface="Times New Roman"/>
              <a:cs typeface="Times New Roman"/>
              <a:sym typeface="Times New Roman"/>
            </a:rPr>
            <a:t>View</a:t>
          </a:r>
          <a:r>
            <a:rPr b="1" lang="en-US" sz="1100">
              <a:solidFill>
                <a:srgbClr val="000000"/>
              </a:solidFill>
              <a:latin typeface="Times New Roman"/>
              <a:ea typeface="Times New Roman"/>
              <a:cs typeface="Times New Roman"/>
              <a:sym typeface="Times New Roman"/>
            </a:rPr>
            <a:t> IFE Matrix</a:t>
          </a:r>
          <a:endParaRPr b="1" sz="1100">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1390650</xdr:colOff>
      <xdr:row>49</xdr:row>
      <xdr:rowOff>152400</xdr:rowOff>
    </xdr:from>
    <xdr:ext cx="1590675" cy="295275"/>
    <xdr:sp>
      <xdr:nvSpPr>
        <xdr:cNvPr id="17" name="Shape 17">
          <a:hlinkClick r:id="rId14"/>
        </xdr:cNvPr>
        <xdr:cNvSpPr/>
      </xdr:nvSpPr>
      <xdr:spPr>
        <a:xfrm>
          <a:off x="4560188" y="3646650"/>
          <a:ext cx="1571625" cy="26670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View IFE Matrix</a:t>
          </a:r>
          <a:endParaRPr sz="1400"/>
        </a:p>
      </xdr:txBody>
    </xdr:sp>
    <xdr:clientData fLocksWithSheet="0"/>
  </xdr:oneCellAnchor>
  <xdr:oneCellAnchor>
    <xdr:from>
      <xdr:col>7</xdr:col>
      <xdr:colOff>304800</xdr:colOff>
      <xdr:row>0</xdr:row>
      <xdr:rowOff>381000</xdr:rowOff>
    </xdr:from>
    <xdr:ext cx="1266825" cy="428625"/>
    <xdr:sp>
      <xdr:nvSpPr>
        <xdr:cNvPr id="18" name="Shape 18">
          <a:hlinkClick r:id="rId15"/>
        </xdr:cNvPr>
        <xdr:cNvSpPr/>
      </xdr:nvSpPr>
      <xdr:spPr>
        <a:xfrm>
          <a:off x="4722113" y="3575213"/>
          <a:ext cx="1247775" cy="409575"/>
        </a:xfrm>
        <a:prstGeom prst="roundRect">
          <a:avLst>
            <a:gd fmla="val 16667" name="adj"/>
          </a:avLst>
        </a:prstGeom>
        <a:solidFill>
          <a:schemeClr val="accent1"/>
        </a:solidFill>
        <a:ln cap="flat" cmpd="sng" w="25400">
          <a:solidFill>
            <a:schemeClr val="dk1"/>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600" u="sng">
              <a:solidFill>
                <a:schemeClr val="lt1"/>
              </a:solidFill>
              <a:latin typeface="Times New Roman"/>
              <a:ea typeface="Times New Roman"/>
              <a:cs typeface="Times New Roman"/>
              <a:sym typeface="Times New Roman"/>
            </a:rPr>
            <a:t>HOME</a:t>
          </a:r>
          <a:endParaRPr sz="1400"/>
        </a:p>
      </xdr:txBody>
    </xdr:sp>
    <xdr:clientData fLocksWithSheet="0"/>
  </xdr:oneCellAnchor>
  <xdr:oneCellAnchor>
    <xdr:from>
      <xdr:col>1</xdr:col>
      <xdr:colOff>1390650</xdr:colOff>
      <xdr:row>91</xdr:row>
      <xdr:rowOff>152400</xdr:rowOff>
    </xdr:from>
    <xdr:ext cx="1590675" cy="295275"/>
    <xdr:sp>
      <xdr:nvSpPr>
        <xdr:cNvPr id="19" name="Shape 19">
          <a:hlinkClick r:id="rId16"/>
        </xdr:cNvPr>
        <xdr:cNvSpPr/>
      </xdr:nvSpPr>
      <xdr:spPr>
        <a:xfrm>
          <a:off x="4560188" y="3646650"/>
          <a:ext cx="1571625" cy="26670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View EFE</a:t>
          </a:r>
          <a:r>
            <a:rPr b="1" lang="en-US" sz="1200">
              <a:solidFill>
                <a:srgbClr val="000000"/>
              </a:solidFill>
              <a:latin typeface="Times New Roman"/>
              <a:ea typeface="Times New Roman"/>
              <a:cs typeface="Times New Roman"/>
              <a:sym typeface="Times New Roman"/>
            </a:rPr>
            <a:t> </a:t>
          </a:r>
          <a:r>
            <a:rPr b="1" lang="en-US" sz="1200">
              <a:solidFill>
                <a:srgbClr val="000000"/>
              </a:solidFill>
              <a:latin typeface="Times New Roman"/>
              <a:ea typeface="Times New Roman"/>
              <a:cs typeface="Times New Roman"/>
              <a:sym typeface="Times New Roman"/>
            </a:rPr>
            <a:t>Matrix</a:t>
          </a:r>
          <a:endParaRPr sz="1400"/>
        </a:p>
      </xdr:txBody>
    </xdr:sp>
    <xdr:clientData fLocksWithSheet="0"/>
  </xdr:oneCellAnchor>
  <xdr:oneCellAnchor>
    <xdr:from>
      <xdr:col>1</xdr:col>
      <xdr:colOff>4810125</xdr:colOff>
      <xdr:row>63</xdr:row>
      <xdr:rowOff>9525</xdr:rowOff>
    </xdr:from>
    <xdr:ext cx="1590675" cy="323850"/>
    <xdr:sp>
      <xdr:nvSpPr>
        <xdr:cNvPr id="20" name="Shape 20">
          <a:hlinkClick r:id="rId17"/>
        </xdr:cNvPr>
        <xdr:cNvSpPr/>
      </xdr:nvSpPr>
      <xdr:spPr>
        <a:xfrm>
          <a:off x="4560188" y="3627600"/>
          <a:ext cx="1571625" cy="30480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View EFE</a:t>
          </a:r>
          <a:r>
            <a:rPr b="1" lang="en-US" sz="1200">
              <a:solidFill>
                <a:srgbClr val="000000"/>
              </a:solidFill>
              <a:latin typeface="Times New Roman"/>
              <a:ea typeface="Times New Roman"/>
              <a:cs typeface="Times New Roman"/>
              <a:sym typeface="Times New Roman"/>
            </a:rPr>
            <a:t> </a:t>
          </a:r>
          <a:r>
            <a:rPr b="1" lang="en-US" sz="1200">
              <a:solidFill>
                <a:srgbClr val="000000"/>
              </a:solidFill>
              <a:latin typeface="Times New Roman"/>
              <a:ea typeface="Times New Roman"/>
              <a:cs typeface="Times New Roman"/>
              <a:sym typeface="Times New Roman"/>
            </a:rPr>
            <a:t>Matrix</a:t>
          </a:r>
          <a:endParaRPr sz="1400"/>
        </a:p>
      </xdr:txBody>
    </xdr:sp>
    <xdr:clientData fLocksWithSheet="0"/>
  </xdr:oneCellAnchor>
  <xdr:oneCellAnchor>
    <xdr:from>
      <xdr:col>1</xdr:col>
      <xdr:colOff>2076450</xdr:colOff>
      <xdr:row>107</xdr:row>
      <xdr:rowOff>0</xdr:rowOff>
    </xdr:from>
    <xdr:ext cx="1666875" cy="304800"/>
    <xdr:sp>
      <xdr:nvSpPr>
        <xdr:cNvPr id="21" name="Shape 21">
          <a:hlinkClick r:id="rId18"/>
        </xdr:cNvPr>
        <xdr:cNvSpPr/>
      </xdr:nvSpPr>
      <xdr:spPr>
        <a:xfrm>
          <a:off x="4522088" y="3637125"/>
          <a:ext cx="1647825" cy="28575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View CPM</a:t>
          </a:r>
          <a:r>
            <a:rPr b="1" lang="en-US" sz="1200">
              <a:solidFill>
                <a:srgbClr val="000000"/>
              </a:solidFill>
              <a:latin typeface="Times New Roman"/>
              <a:ea typeface="Times New Roman"/>
              <a:cs typeface="Times New Roman"/>
              <a:sym typeface="Times New Roman"/>
            </a:rPr>
            <a:t> </a:t>
          </a:r>
          <a:r>
            <a:rPr b="1" lang="en-US" sz="1200">
              <a:solidFill>
                <a:srgbClr val="000000"/>
              </a:solidFill>
              <a:latin typeface="Times New Roman"/>
              <a:ea typeface="Times New Roman"/>
              <a:cs typeface="Times New Roman"/>
              <a:sym typeface="Times New Roman"/>
            </a:rPr>
            <a:t>Matrix</a:t>
          </a:r>
          <a:endParaRPr sz="1400"/>
        </a:p>
      </xdr:txBody>
    </xdr:sp>
    <xdr:clientData fLocksWithSheet="0"/>
  </xdr:oneCellAnchor>
  <xdr:oneCellAnchor>
    <xdr:from>
      <xdr:col>1</xdr:col>
      <xdr:colOff>1628775</xdr:colOff>
      <xdr:row>126</xdr:row>
      <xdr:rowOff>9525</xdr:rowOff>
    </xdr:from>
    <xdr:ext cx="1666875" cy="304800"/>
    <xdr:sp>
      <xdr:nvSpPr>
        <xdr:cNvPr id="22" name="Shape 22">
          <a:hlinkClick r:id="rId19"/>
        </xdr:cNvPr>
        <xdr:cNvSpPr/>
      </xdr:nvSpPr>
      <xdr:spPr>
        <a:xfrm>
          <a:off x="4522088" y="3637125"/>
          <a:ext cx="1647825" cy="28575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View CPM</a:t>
          </a:r>
          <a:r>
            <a:rPr b="1" lang="en-US" sz="1200">
              <a:solidFill>
                <a:srgbClr val="000000"/>
              </a:solidFill>
              <a:latin typeface="Times New Roman"/>
              <a:ea typeface="Times New Roman"/>
              <a:cs typeface="Times New Roman"/>
              <a:sym typeface="Times New Roman"/>
            </a:rPr>
            <a:t> </a:t>
          </a:r>
          <a:r>
            <a:rPr b="1" lang="en-US" sz="1200">
              <a:solidFill>
                <a:srgbClr val="000000"/>
              </a:solidFill>
              <a:latin typeface="Times New Roman"/>
              <a:ea typeface="Times New Roman"/>
              <a:cs typeface="Times New Roman"/>
              <a:sym typeface="Times New Roman"/>
            </a:rPr>
            <a:t>Matrix</a:t>
          </a:r>
          <a:endParaRPr sz="1400"/>
        </a:p>
      </xdr:txBody>
    </xdr:sp>
    <xdr:clientData fLocksWithSheet="0"/>
  </xdr:oneCellAnchor>
  <xdr:oneCellAnchor>
    <xdr:from>
      <xdr:col>5</xdr:col>
      <xdr:colOff>-9525</xdr:colOff>
      <xdr:row>140</xdr:row>
      <xdr:rowOff>-9525</xdr:rowOff>
    </xdr:from>
    <xdr:ext cx="1743075" cy="323850"/>
    <xdr:sp>
      <xdr:nvSpPr>
        <xdr:cNvPr id="23" name="Shape 23">
          <a:hlinkClick r:id="rId20"/>
        </xdr:cNvPr>
        <xdr:cNvSpPr/>
      </xdr:nvSpPr>
      <xdr:spPr>
        <a:xfrm>
          <a:off x="4483988" y="3627600"/>
          <a:ext cx="1724025" cy="30480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BCG</a:t>
          </a:r>
          <a:endParaRPr sz="1400"/>
        </a:p>
      </xdr:txBody>
    </xdr:sp>
    <xdr:clientData fLocksWithSheet="0"/>
  </xdr:oneCellAnchor>
  <xdr:oneCellAnchor>
    <xdr:from>
      <xdr:col>1</xdr:col>
      <xdr:colOff>2047875</xdr:colOff>
      <xdr:row>150</xdr:row>
      <xdr:rowOff>-9525</xdr:rowOff>
    </xdr:from>
    <xdr:ext cx="1666875" cy="304800"/>
    <xdr:sp>
      <xdr:nvSpPr>
        <xdr:cNvPr id="24" name="Shape 24">
          <a:hlinkClick r:id="rId21"/>
        </xdr:cNvPr>
        <xdr:cNvSpPr/>
      </xdr:nvSpPr>
      <xdr:spPr>
        <a:xfrm>
          <a:off x="4522088" y="3637125"/>
          <a:ext cx="1647825" cy="28575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BCG</a:t>
          </a:r>
          <a:endParaRPr sz="1400"/>
        </a:p>
      </xdr:txBody>
    </xdr:sp>
    <xdr:clientData fLocksWithSheet="0"/>
  </xdr:oneCellAnchor>
  <xdr:oneCellAnchor>
    <xdr:from>
      <xdr:col>5</xdr:col>
      <xdr:colOff>-9525</xdr:colOff>
      <xdr:row>164</xdr:row>
      <xdr:rowOff>-9525</xdr:rowOff>
    </xdr:from>
    <xdr:ext cx="1743075" cy="200025"/>
    <xdr:sp>
      <xdr:nvSpPr>
        <xdr:cNvPr id="25" name="Shape 25">
          <a:hlinkClick r:id="rId22"/>
        </xdr:cNvPr>
        <xdr:cNvSpPr/>
      </xdr:nvSpPr>
      <xdr:spPr>
        <a:xfrm>
          <a:off x="4483988" y="3689513"/>
          <a:ext cx="1724025" cy="180975"/>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IE</a:t>
          </a:r>
          <a:endParaRPr sz="1400"/>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1724025</xdr:colOff>
      <xdr:row>176</xdr:row>
      <xdr:rowOff>171450</xdr:rowOff>
    </xdr:from>
    <xdr:ext cx="1666875" cy="200025"/>
    <xdr:sp>
      <xdr:nvSpPr>
        <xdr:cNvPr id="26" name="Shape 26">
          <a:hlinkClick r:id="rId23"/>
        </xdr:cNvPr>
        <xdr:cNvSpPr/>
      </xdr:nvSpPr>
      <xdr:spPr>
        <a:xfrm>
          <a:off x="4522088" y="3694275"/>
          <a:ext cx="1647825" cy="17145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IE</a:t>
          </a:r>
          <a:endParaRPr sz="1400"/>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xdr:txBody>
    </xdr:sp>
    <xdr:clientData fLocksWithSheet="0"/>
  </xdr:oneCellAnchor>
  <xdr:oneCellAnchor>
    <xdr:from>
      <xdr:col>3</xdr:col>
      <xdr:colOff>-9525</xdr:colOff>
      <xdr:row>184</xdr:row>
      <xdr:rowOff>-9525</xdr:rowOff>
    </xdr:from>
    <xdr:ext cx="1800225" cy="228600"/>
    <xdr:sp>
      <xdr:nvSpPr>
        <xdr:cNvPr id="27" name="Shape 27">
          <a:hlinkClick r:id="rId24"/>
        </xdr:cNvPr>
        <xdr:cNvSpPr/>
      </xdr:nvSpPr>
      <xdr:spPr>
        <a:xfrm>
          <a:off x="4455413" y="3675225"/>
          <a:ext cx="1781175" cy="20955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SPACE</a:t>
          </a:r>
          <a:endParaRPr sz="1400"/>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1828800</xdr:colOff>
      <xdr:row>251</xdr:row>
      <xdr:rowOff>171450</xdr:rowOff>
    </xdr:from>
    <xdr:ext cx="1666875" cy="200025"/>
    <xdr:sp>
      <xdr:nvSpPr>
        <xdr:cNvPr id="28" name="Shape 28">
          <a:hlinkClick r:id="rId25"/>
        </xdr:cNvPr>
        <xdr:cNvSpPr/>
      </xdr:nvSpPr>
      <xdr:spPr>
        <a:xfrm>
          <a:off x="4522088" y="3694275"/>
          <a:ext cx="1647825" cy="17145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SPACE</a:t>
          </a:r>
          <a:endParaRPr sz="1400"/>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xdr:txBody>
    </xdr:sp>
    <xdr:clientData fLocksWithSheet="0"/>
  </xdr:oneCellAnchor>
  <xdr:oneCellAnchor>
    <xdr:from>
      <xdr:col>3</xdr:col>
      <xdr:colOff>-9525</xdr:colOff>
      <xdr:row>258</xdr:row>
      <xdr:rowOff>-9525</xdr:rowOff>
    </xdr:from>
    <xdr:ext cx="1800225" cy="228600"/>
    <xdr:sp>
      <xdr:nvSpPr>
        <xdr:cNvPr id="29" name="Shape 29">
          <a:hlinkClick r:id="rId26"/>
        </xdr:cNvPr>
        <xdr:cNvSpPr/>
      </xdr:nvSpPr>
      <xdr:spPr>
        <a:xfrm>
          <a:off x="4455413" y="3675225"/>
          <a:ext cx="1781175" cy="20955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Perceptual Map</a:t>
          </a:r>
          <a:endParaRPr sz="1400"/>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1847850</xdr:colOff>
      <xdr:row>291</xdr:row>
      <xdr:rowOff>0</xdr:rowOff>
    </xdr:from>
    <xdr:ext cx="1743075" cy="209550"/>
    <xdr:sp>
      <xdr:nvSpPr>
        <xdr:cNvPr id="30" name="Shape 30">
          <a:hlinkClick r:id="rId27"/>
        </xdr:cNvPr>
        <xdr:cNvSpPr/>
      </xdr:nvSpPr>
      <xdr:spPr>
        <a:xfrm>
          <a:off x="4483988" y="3684750"/>
          <a:ext cx="1724025" cy="19050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Perceptual Map</a:t>
          </a:r>
          <a:endParaRPr sz="1400"/>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1485900</xdr:colOff>
      <xdr:row>313</xdr:row>
      <xdr:rowOff>133350</xdr:rowOff>
    </xdr:from>
    <xdr:ext cx="1743075" cy="209550"/>
    <xdr:sp>
      <xdr:nvSpPr>
        <xdr:cNvPr id="31" name="Shape 31">
          <a:hlinkClick r:id="rId28"/>
        </xdr:cNvPr>
        <xdr:cNvSpPr/>
      </xdr:nvSpPr>
      <xdr:spPr>
        <a:xfrm>
          <a:off x="4483988" y="3684750"/>
          <a:ext cx="1724025" cy="19050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SWOT</a:t>
          </a:r>
          <a:endParaRPr sz="1400"/>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xdr:txBody>
    </xdr:sp>
    <xdr:clientData fLocksWithSheet="0"/>
  </xdr:oneCellAnchor>
  <xdr:oneCellAnchor>
    <xdr:from>
      <xdr:col>3</xdr:col>
      <xdr:colOff>-9525</xdr:colOff>
      <xdr:row>320</xdr:row>
      <xdr:rowOff>-9525</xdr:rowOff>
    </xdr:from>
    <xdr:ext cx="1800225" cy="228600"/>
    <xdr:sp>
      <xdr:nvSpPr>
        <xdr:cNvPr id="32" name="Shape 32">
          <a:hlinkClick r:id="rId29"/>
        </xdr:cNvPr>
        <xdr:cNvSpPr/>
      </xdr:nvSpPr>
      <xdr:spPr>
        <a:xfrm>
          <a:off x="4455413" y="3675225"/>
          <a:ext cx="1781175" cy="20955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QSPM</a:t>
          </a:r>
          <a:endParaRPr sz="1400"/>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xdr:txBody>
    </xdr:sp>
    <xdr:clientData fLocksWithSheet="0"/>
  </xdr:oneCellAnchor>
  <xdr:oneCellAnchor>
    <xdr:from>
      <xdr:col>4</xdr:col>
      <xdr:colOff>-9525</xdr:colOff>
      <xdr:row>296</xdr:row>
      <xdr:rowOff>-9525</xdr:rowOff>
    </xdr:from>
    <xdr:ext cx="1743075" cy="209550"/>
    <xdr:sp>
      <xdr:nvSpPr>
        <xdr:cNvPr id="33" name="Shape 33">
          <a:hlinkClick r:id="rId30"/>
        </xdr:cNvPr>
        <xdr:cNvSpPr/>
      </xdr:nvSpPr>
      <xdr:spPr>
        <a:xfrm>
          <a:off x="4483988" y="3684750"/>
          <a:ext cx="1724025" cy="19050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GRAND </a:t>
          </a:r>
          <a:endParaRPr sz="1400"/>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1495425</xdr:colOff>
      <xdr:row>307</xdr:row>
      <xdr:rowOff>95250</xdr:rowOff>
    </xdr:from>
    <xdr:ext cx="1743075" cy="209550"/>
    <xdr:sp>
      <xdr:nvSpPr>
        <xdr:cNvPr id="34" name="Shape 34">
          <a:hlinkClick r:id="rId31"/>
        </xdr:cNvPr>
        <xdr:cNvSpPr/>
      </xdr:nvSpPr>
      <xdr:spPr>
        <a:xfrm>
          <a:off x="4483988" y="3684750"/>
          <a:ext cx="1724025" cy="19050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GRAND </a:t>
          </a:r>
          <a:endParaRPr sz="1400"/>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885825</xdr:colOff>
      <xdr:row>380</xdr:row>
      <xdr:rowOff>152400</xdr:rowOff>
    </xdr:from>
    <xdr:ext cx="1809750" cy="209550"/>
    <xdr:sp>
      <xdr:nvSpPr>
        <xdr:cNvPr id="35" name="Shape 35">
          <a:hlinkClick r:id="rId32"/>
        </xdr:cNvPr>
        <xdr:cNvSpPr/>
      </xdr:nvSpPr>
      <xdr:spPr>
        <a:xfrm>
          <a:off x="4450650" y="3684750"/>
          <a:ext cx="1790700" cy="190500"/>
        </a:xfrm>
        <a:prstGeom prst="roundRect">
          <a:avLst>
            <a:gd fmla="val 16667" name="adj"/>
          </a:avLst>
        </a:prstGeom>
        <a:solidFill>
          <a:schemeClr val="accent6"/>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rgbClr val="000000"/>
              </a:solidFill>
              <a:latin typeface="Times New Roman"/>
              <a:ea typeface="Times New Roman"/>
              <a:cs typeface="Times New Roman"/>
              <a:sym typeface="Times New Roman"/>
            </a:rPr>
            <a:t>QSPM</a:t>
          </a:r>
          <a:endParaRPr sz="1400"/>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a:p>
          <a:pPr indent="0" lvl="0" marL="0" rtl="0" algn="ctr">
            <a:spcBef>
              <a:spcPts val="0"/>
            </a:spcBef>
            <a:spcAft>
              <a:spcPts val="0"/>
            </a:spcAft>
            <a:buNone/>
          </a:pPr>
          <a:r>
            <a:t/>
          </a:r>
          <a:endParaRPr b="1" sz="1200">
            <a:solidFill>
              <a:srgbClr val="000000"/>
            </a:solidFill>
            <a:latin typeface="Times New Roman"/>
            <a:ea typeface="Times New Roman"/>
            <a:cs typeface="Times New Roman"/>
            <a:sym typeface="Times New Roman"/>
          </a:endParaRP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13</xdr:row>
      <xdr:rowOff>0</xdr:rowOff>
    </xdr:from>
    <xdr:ext cx="4791075" cy="3257550"/>
    <xdr:graphicFrame>
      <xdr:nvGraphicFramePr>
        <xdr:cNvPr id="5" name="Chart 5"/>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5</xdr:col>
      <xdr:colOff>571500</xdr:colOff>
      <xdr:row>1</xdr:row>
      <xdr:rowOff>-9525</xdr:rowOff>
    </xdr:from>
    <xdr:ext cx="1419225" cy="390525"/>
    <xdr:sp>
      <xdr:nvSpPr>
        <xdr:cNvPr id="75" name="Shape 75">
          <a:hlinkClick r:id="rId2"/>
        </xdr:cNvPr>
        <xdr:cNvSpPr/>
      </xdr:nvSpPr>
      <xdr:spPr>
        <a:xfrm>
          <a:off x="4650675" y="3594263"/>
          <a:ext cx="1390650" cy="371475"/>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Times New Roman"/>
              <a:ea typeface="Times New Roman"/>
              <a:cs typeface="Times New Roman"/>
              <a:sym typeface="Times New Roman"/>
            </a:rPr>
            <a:t>Return to Part I</a:t>
          </a:r>
          <a:endParaRPr sz="1400"/>
        </a:p>
      </xdr:txBody>
    </xdr:sp>
    <xdr:clientData fLocksWithSheet="0"/>
  </xdr:oneCellAnchor>
  <xdr:oneCellAnchor>
    <xdr:from>
      <xdr:col>3</xdr:col>
      <xdr:colOff>238125</xdr:colOff>
      <xdr:row>21</xdr:row>
      <xdr:rowOff>161925</xdr:rowOff>
    </xdr:from>
    <xdr:ext cx="4410075" cy="38100"/>
    <xdr:grpSp>
      <xdr:nvGrpSpPr>
        <xdr:cNvPr id="2" name="Shape 2"/>
        <xdr:cNvGrpSpPr/>
      </xdr:nvGrpSpPr>
      <xdr:grpSpPr>
        <a:xfrm>
          <a:off x="3140963" y="3780000"/>
          <a:ext cx="4410075" cy="0"/>
          <a:chOff x="3140963" y="3780000"/>
          <a:chExt cx="4410075" cy="0"/>
        </a:xfrm>
      </xdr:grpSpPr>
      <xdr:cxnSp>
        <xdr:nvCxnSpPr>
          <xdr:cNvPr id="76" name="Shape 76"/>
          <xdr:cNvCxnSpPr/>
        </xdr:nvCxnSpPr>
        <xdr:spPr>
          <a:xfrm>
            <a:off x="3140963" y="3780000"/>
            <a:ext cx="4410075" cy="0"/>
          </a:xfrm>
          <a:prstGeom prst="straightConnector1">
            <a:avLst/>
          </a:prstGeom>
          <a:noFill/>
          <a:ln cap="flat" cmpd="sng" w="9525">
            <a:solidFill>
              <a:srgbClr val="375D8A"/>
            </a:solidFill>
            <a:prstDash val="solid"/>
            <a:round/>
            <a:headEnd len="sm" w="sm" type="none"/>
            <a:tailEnd len="sm" w="sm" type="none"/>
          </a:ln>
        </xdr:spPr>
      </xdr:cxnSp>
    </xdr:grpSp>
    <xdr:clientData fLocksWithSheet="0"/>
  </xdr:oneCellAnchor>
  <xdr:oneCellAnchor>
    <xdr:from>
      <xdr:col>7</xdr:col>
      <xdr:colOff>28575</xdr:colOff>
      <xdr:row>13</xdr:row>
      <xdr:rowOff>123825</xdr:rowOff>
    </xdr:from>
    <xdr:ext cx="38100" cy="2981325"/>
    <xdr:grpSp>
      <xdr:nvGrpSpPr>
        <xdr:cNvPr id="2" name="Shape 2"/>
        <xdr:cNvGrpSpPr/>
      </xdr:nvGrpSpPr>
      <xdr:grpSpPr>
        <a:xfrm>
          <a:off x="5346000" y="2289338"/>
          <a:ext cx="0" cy="2981325"/>
          <a:chOff x="5346000" y="2289338"/>
          <a:chExt cx="0" cy="2981325"/>
        </a:xfrm>
      </xdr:grpSpPr>
      <xdr:cxnSp>
        <xdr:nvCxnSpPr>
          <xdr:cNvPr id="77" name="Shape 77"/>
          <xdr:cNvCxnSpPr/>
        </xdr:nvCxnSpPr>
        <xdr:spPr>
          <a:xfrm>
            <a:off x="5346000" y="2289338"/>
            <a:ext cx="0" cy="2981325"/>
          </a:xfrm>
          <a:prstGeom prst="straightConnector1">
            <a:avLst/>
          </a:prstGeom>
          <a:noFill/>
          <a:ln cap="flat" cmpd="sng" w="9525">
            <a:solidFill>
              <a:srgbClr val="375D8A"/>
            </a:solidFill>
            <a:prstDash val="solid"/>
            <a:round/>
            <a:headEnd len="sm" w="sm" type="none"/>
            <a:tailEnd len="sm" w="sm" type="none"/>
          </a:ln>
        </xdr:spPr>
      </xdr:cxnSp>
    </xdr:grpSp>
    <xdr:clientData fLocksWithSheet="0"/>
  </xdr:oneCellAnchor>
  <xdr:oneCellAnchor>
    <xdr:from>
      <xdr:col>3</xdr:col>
      <xdr:colOff>0</xdr:colOff>
      <xdr:row>13</xdr:row>
      <xdr:rowOff>0</xdr:rowOff>
    </xdr:from>
    <xdr:ext cx="923925" cy="257175"/>
    <xdr:sp>
      <xdr:nvSpPr>
        <xdr:cNvPr id="78" name="Shape 78"/>
        <xdr:cNvSpPr/>
      </xdr:nvSpPr>
      <xdr:spPr>
        <a:xfrm>
          <a:off x="4898325" y="3660938"/>
          <a:ext cx="895350" cy="238125"/>
        </a:xfrm>
        <a:prstGeom prst="rect">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Quadrant II</a:t>
          </a:r>
          <a:endParaRPr sz="1400"/>
        </a:p>
      </xdr:txBody>
    </xdr:sp>
    <xdr:clientData fLocksWithSheet="0"/>
  </xdr:oneCellAnchor>
  <xdr:oneCellAnchor>
    <xdr:from>
      <xdr:col>9</xdr:col>
      <xdr:colOff>390525</xdr:colOff>
      <xdr:row>13</xdr:row>
      <xdr:rowOff>0</xdr:rowOff>
    </xdr:from>
    <xdr:ext cx="904875" cy="257175"/>
    <xdr:sp>
      <xdr:nvSpPr>
        <xdr:cNvPr id="79" name="Shape 79"/>
        <xdr:cNvSpPr/>
      </xdr:nvSpPr>
      <xdr:spPr>
        <a:xfrm>
          <a:off x="4907850" y="3660938"/>
          <a:ext cx="876300" cy="238125"/>
        </a:xfrm>
        <a:prstGeom prst="rect">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i="0" lang="en-US" sz="1100">
              <a:solidFill>
                <a:schemeClr val="lt1"/>
              </a:solidFill>
              <a:latin typeface="Calibri"/>
              <a:ea typeface="Calibri"/>
              <a:cs typeface="Calibri"/>
              <a:sym typeface="Calibri"/>
            </a:rPr>
            <a:t>Quadrant I</a:t>
          </a:r>
          <a:endParaRPr sz="1400"/>
        </a:p>
      </xdr:txBody>
    </xdr:sp>
    <xdr:clientData fLocksWithSheet="0"/>
  </xdr:oneCellAnchor>
  <xdr:oneCellAnchor>
    <xdr:from>
      <xdr:col>3</xdr:col>
      <xdr:colOff>0</xdr:colOff>
      <xdr:row>29</xdr:row>
      <xdr:rowOff>104775</xdr:rowOff>
    </xdr:from>
    <xdr:ext cx="923925" cy="257175"/>
    <xdr:sp>
      <xdr:nvSpPr>
        <xdr:cNvPr id="80" name="Shape 80"/>
        <xdr:cNvSpPr/>
      </xdr:nvSpPr>
      <xdr:spPr>
        <a:xfrm>
          <a:off x="4898325" y="3660938"/>
          <a:ext cx="895350" cy="238125"/>
        </a:xfrm>
        <a:prstGeom prst="rect">
          <a:avLst/>
        </a:prstGeom>
        <a:solidFill>
          <a:schemeClr val="accent1"/>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100">
              <a:solidFill>
                <a:schemeClr val="lt1"/>
              </a:solidFill>
              <a:latin typeface="Calibri"/>
              <a:ea typeface="Calibri"/>
              <a:cs typeface="Calibri"/>
              <a:sym typeface="Calibri"/>
            </a:rPr>
            <a:t>Quadrant III</a:t>
          </a:r>
          <a:endParaRPr sz="1400"/>
        </a:p>
        <a:p>
          <a:pPr indent="0" lvl="0" marL="0" rtl="0" algn="l">
            <a:spcBef>
              <a:spcPts val="0"/>
            </a:spcBef>
            <a:spcAft>
              <a:spcPts val="0"/>
            </a:spcAft>
            <a:buNone/>
          </a:pPr>
          <a:r>
            <a:rPr lang="en-US" sz="1100">
              <a:solidFill>
                <a:schemeClr val="lt1"/>
              </a:solidFill>
              <a:latin typeface="Calibri"/>
              <a:ea typeface="Calibri"/>
              <a:cs typeface="Calibri"/>
              <a:sym typeface="Calibri"/>
            </a:rPr>
            <a:t>I</a:t>
          </a:r>
          <a:endParaRPr sz="1400"/>
        </a:p>
      </xdr:txBody>
    </xdr:sp>
    <xdr:clientData fLocksWithSheet="0"/>
  </xdr:oneCellAnchor>
  <xdr:oneCellAnchor>
    <xdr:from>
      <xdr:col>9</xdr:col>
      <xdr:colOff>409575</xdr:colOff>
      <xdr:row>29</xdr:row>
      <xdr:rowOff>104775</xdr:rowOff>
    </xdr:from>
    <xdr:ext cx="904875" cy="257175"/>
    <xdr:sp>
      <xdr:nvSpPr>
        <xdr:cNvPr id="81" name="Shape 81"/>
        <xdr:cNvSpPr/>
      </xdr:nvSpPr>
      <xdr:spPr>
        <a:xfrm>
          <a:off x="4907850" y="3660938"/>
          <a:ext cx="876300" cy="238125"/>
        </a:xfrm>
        <a:prstGeom prst="rect">
          <a:avLst/>
        </a:prstGeom>
        <a:solidFill>
          <a:schemeClr val="accent1"/>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100">
              <a:solidFill>
                <a:schemeClr val="lt1"/>
              </a:solidFill>
              <a:latin typeface="Calibri"/>
              <a:ea typeface="Calibri"/>
              <a:cs typeface="Calibri"/>
              <a:sym typeface="Calibri"/>
            </a:rPr>
            <a:t>Quadrant IV</a:t>
          </a:r>
          <a:endParaRPr sz="1400"/>
        </a:p>
      </xdr:txBody>
    </xdr:sp>
    <xdr:clientData fLocksWithSheet="0"/>
  </xdr:oneCellAnchor>
  <xdr:oneCellAnchor>
    <xdr:from>
      <xdr:col>5</xdr:col>
      <xdr:colOff>514350</xdr:colOff>
      <xdr:row>10</xdr:row>
      <xdr:rowOff>0</xdr:rowOff>
    </xdr:from>
    <xdr:ext cx="1428750" cy="428625"/>
    <xdr:sp>
      <xdr:nvSpPr>
        <xdr:cNvPr id="82" name="Shape 82"/>
        <xdr:cNvSpPr/>
      </xdr:nvSpPr>
      <xdr:spPr>
        <a:xfrm>
          <a:off x="4645913" y="3575213"/>
          <a:ext cx="1400175" cy="409575"/>
        </a:xfrm>
        <a:prstGeom prst="rect">
          <a:avLst/>
        </a:prstGeom>
        <a:solidFill>
          <a:srgbClr val="938953"/>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Rapid Market</a:t>
          </a:r>
          <a:r>
            <a:rPr lang="en-US" sz="1100">
              <a:solidFill>
                <a:schemeClr val="lt1"/>
              </a:solidFill>
              <a:latin typeface="Calibri"/>
              <a:ea typeface="Calibri"/>
              <a:cs typeface="Calibri"/>
              <a:sym typeface="Calibri"/>
            </a:rPr>
            <a:t> Growth</a:t>
          </a:r>
          <a:endParaRPr sz="1400"/>
        </a:p>
        <a:p>
          <a:pPr indent="0" lvl="0" marL="0" rtl="0" algn="l">
            <a:spcBef>
              <a:spcPts val="0"/>
            </a:spcBef>
            <a:spcAft>
              <a:spcPts val="0"/>
            </a:spcAft>
            <a:buNone/>
          </a:pPr>
          <a:r>
            <a:t/>
          </a:r>
          <a:endParaRPr sz="1100"/>
        </a:p>
      </xdr:txBody>
    </xdr:sp>
    <xdr:clientData fLocksWithSheet="0"/>
  </xdr:oneCellAnchor>
  <xdr:oneCellAnchor>
    <xdr:from>
      <xdr:col>5</xdr:col>
      <xdr:colOff>523875</xdr:colOff>
      <xdr:row>31</xdr:row>
      <xdr:rowOff>123825</xdr:rowOff>
    </xdr:from>
    <xdr:ext cx="1381125" cy="390525"/>
    <xdr:sp>
      <xdr:nvSpPr>
        <xdr:cNvPr id="83" name="Shape 83"/>
        <xdr:cNvSpPr/>
      </xdr:nvSpPr>
      <xdr:spPr>
        <a:xfrm>
          <a:off x="4669725" y="3594263"/>
          <a:ext cx="1352550" cy="371475"/>
        </a:xfrm>
        <a:prstGeom prst="rect">
          <a:avLst/>
        </a:prstGeom>
        <a:solidFill>
          <a:srgbClr val="938953"/>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Slow Market</a:t>
          </a:r>
          <a:r>
            <a:rPr lang="en-US" sz="1100">
              <a:solidFill>
                <a:schemeClr val="lt1"/>
              </a:solidFill>
              <a:latin typeface="Calibri"/>
              <a:ea typeface="Calibri"/>
              <a:cs typeface="Calibri"/>
              <a:sym typeface="Calibri"/>
            </a:rPr>
            <a:t> Growth</a:t>
          </a:r>
          <a:endParaRPr sz="1400"/>
        </a:p>
        <a:p>
          <a:pPr indent="0" lvl="0" marL="0" rtl="0" algn="l">
            <a:spcBef>
              <a:spcPts val="0"/>
            </a:spcBef>
            <a:spcAft>
              <a:spcPts val="0"/>
            </a:spcAft>
            <a:buNone/>
          </a:pPr>
          <a:r>
            <a:t/>
          </a:r>
          <a:endParaRPr sz="1100"/>
        </a:p>
      </xdr:txBody>
    </xdr:sp>
    <xdr:clientData fLocksWithSheet="0"/>
  </xdr:oneCellAnchor>
  <xdr:oneCellAnchor>
    <xdr:from>
      <xdr:col>11</xdr:col>
      <xdr:colOff>285750</xdr:colOff>
      <xdr:row>20</xdr:row>
      <xdr:rowOff>152400</xdr:rowOff>
    </xdr:from>
    <xdr:ext cx="1409700" cy="447675"/>
    <xdr:sp>
      <xdr:nvSpPr>
        <xdr:cNvPr id="84" name="Shape 84"/>
        <xdr:cNvSpPr/>
      </xdr:nvSpPr>
      <xdr:spPr>
        <a:xfrm>
          <a:off x="4650675" y="3570450"/>
          <a:ext cx="1390650" cy="419100"/>
        </a:xfrm>
        <a:prstGeom prst="rect">
          <a:avLst/>
        </a:prstGeom>
        <a:solidFill>
          <a:srgbClr val="938953"/>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Strong Competitive Position</a:t>
          </a:r>
          <a:endParaRPr sz="1400"/>
        </a:p>
        <a:p>
          <a:pPr indent="0" lvl="0" marL="0" rtl="0" algn="ctr">
            <a:spcBef>
              <a:spcPts val="0"/>
            </a:spcBef>
            <a:spcAft>
              <a:spcPts val="0"/>
            </a:spcAft>
            <a:buNone/>
          </a:pPr>
          <a:r>
            <a:t/>
          </a:r>
          <a:endParaRPr sz="1100"/>
        </a:p>
      </xdr:txBody>
    </xdr:sp>
    <xdr:clientData fLocksWithSheet="0"/>
  </xdr:oneCellAnchor>
  <xdr:oneCellAnchor>
    <xdr:from>
      <xdr:col>0</xdr:col>
      <xdr:colOff>219075</xdr:colOff>
      <xdr:row>20</xdr:row>
      <xdr:rowOff>123825</xdr:rowOff>
    </xdr:from>
    <xdr:ext cx="1438275" cy="457200"/>
    <xdr:sp>
      <xdr:nvSpPr>
        <xdr:cNvPr id="85" name="Shape 85"/>
        <xdr:cNvSpPr/>
      </xdr:nvSpPr>
      <xdr:spPr>
        <a:xfrm>
          <a:off x="4636388" y="3565688"/>
          <a:ext cx="1419225" cy="428625"/>
        </a:xfrm>
        <a:prstGeom prst="rect">
          <a:avLst/>
        </a:prstGeom>
        <a:solidFill>
          <a:srgbClr val="938953"/>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Weak Competitive Position</a:t>
          </a:r>
          <a:endParaRPr sz="1400"/>
        </a:p>
        <a:p>
          <a:pPr indent="0" lvl="0" marL="0" rtl="0" algn="ctr">
            <a:spcBef>
              <a:spcPts val="0"/>
            </a:spcBef>
            <a:spcAft>
              <a:spcPts val="0"/>
            </a:spcAft>
            <a:buNone/>
          </a:pPr>
          <a:r>
            <a:t/>
          </a:r>
          <a:endParaRPr sz="1100"/>
        </a:p>
      </xdr:txBody>
    </xdr: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142875</xdr:colOff>
      <xdr:row>0</xdr:row>
      <xdr:rowOff>104775</xdr:rowOff>
    </xdr:from>
    <xdr:ext cx="2085975" cy="295275"/>
    <xdr:sp>
      <xdr:nvSpPr>
        <xdr:cNvPr id="86" name="Shape 86">
          <a:hlinkClick r:id="rId1"/>
        </xdr:cNvPr>
        <xdr:cNvSpPr/>
      </xdr:nvSpPr>
      <xdr:spPr>
        <a:xfrm>
          <a:off x="4312538" y="3646650"/>
          <a:ext cx="2066925" cy="266700"/>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Times New Roman"/>
              <a:ea typeface="Times New Roman"/>
              <a:cs typeface="Times New Roman"/>
              <a:sym typeface="Times New Roman"/>
            </a:rPr>
            <a:t>Return to Part I</a:t>
          </a:r>
          <a:endParaRPr sz="1400"/>
        </a:p>
      </xdr:txBody>
    </xdr:sp>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19050</xdr:colOff>
      <xdr:row>3</xdr:row>
      <xdr:rowOff>28575</xdr:rowOff>
    </xdr:from>
    <xdr:ext cx="1228725" cy="333375"/>
    <xdr:sp>
      <xdr:nvSpPr>
        <xdr:cNvPr id="87" name="Shape 87">
          <a:hlinkClick r:id="rId1"/>
        </xdr:cNvPr>
        <xdr:cNvSpPr/>
      </xdr:nvSpPr>
      <xdr:spPr>
        <a:xfrm>
          <a:off x="4741163" y="3622838"/>
          <a:ext cx="1209675" cy="314325"/>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Times New Roman"/>
              <a:ea typeface="Times New Roman"/>
              <a:cs typeface="Times New Roman"/>
              <a:sym typeface="Times New Roman"/>
            </a:rPr>
            <a:t>Return to Part I</a:t>
          </a:r>
          <a:endParaRPr sz="1400"/>
        </a:p>
      </xdr:txBody>
    </xdr:sp>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495300</xdr:colOff>
      <xdr:row>3</xdr:row>
      <xdr:rowOff>9525</xdr:rowOff>
    </xdr:from>
    <xdr:ext cx="1171575" cy="352425"/>
    <xdr:sp>
      <xdr:nvSpPr>
        <xdr:cNvPr id="88" name="Shape 88">
          <a:hlinkClick r:id="rId1"/>
        </xdr:cNvPr>
        <xdr:cNvSpPr/>
      </xdr:nvSpPr>
      <xdr:spPr>
        <a:xfrm>
          <a:off x="4769738" y="3613313"/>
          <a:ext cx="1152525" cy="333375"/>
        </a:xfrm>
        <a:prstGeom prst="roundRect">
          <a:avLst>
            <a:gd fmla="val 16667" name="adj"/>
          </a:avLst>
        </a:prstGeom>
        <a:solidFill>
          <a:srgbClr val="FFFF00"/>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rgbClr val="000000"/>
              </a:solidFill>
              <a:latin typeface="Calibri"/>
              <a:ea typeface="Calibri"/>
              <a:cs typeface="Calibri"/>
              <a:sym typeface="Calibri"/>
            </a:rPr>
            <a:t>Return to Part II</a:t>
          </a:r>
          <a:endParaRPr sz="1400"/>
        </a:p>
      </xdr:txBody>
    </xdr:sp>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314325</xdr:colOff>
      <xdr:row>3</xdr:row>
      <xdr:rowOff>104775</xdr:rowOff>
    </xdr:from>
    <xdr:ext cx="1447800" cy="352425"/>
    <xdr:sp>
      <xdr:nvSpPr>
        <xdr:cNvPr id="89" name="Shape 89">
          <a:hlinkClick r:id="rId1"/>
        </xdr:cNvPr>
        <xdr:cNvSpPr/>
      </xdr:nvSpPr>
      <xdr:spPr>
        <a:xfrm>
          <a:off x="4636388" y="3618075"/>
          <a:ext cx="1419225" cy="323850"/>
        </a:xfrm>
        <a:prstGeom prst="roundRect">
          <a:avLst>
            <a:gd fmla="val 16667" name="adj"/>
          </a:avLst>
        </a:prstGeom>
        <a:solidFill>
          <a:srgbClr val="FFFF00"/>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dk1"/>
              </a:solidFill>
              <a:latin typeface="Calibri"/>
              <a:ea typeface="Calibri"/>
              <a:cs typeface="Calibri"/>
              <a:sym typeface="Calibri"/>
            </a:rPr>
            <a:t>Return to Part II</a:t>
          </a:r>
          <a:endParaRPr sz="1400"/>
        </a:p>
        <a:p>
          <a:pPr indent="0" lvl="0" marL="0" rtl="0" algn="l">
            <a:spcBef>
              <a:spcPts val="0"/>
            </a:spcBef>
            <a:spcAft>
              <a:spcPts val="0"/>
            </a:spcAft>
            <a:buNone/>
          </a:pPr>
          <a:r>
            <a:t/>
          </a:r>
          <a:endParaRPr sz="1100">
            <a:solidFill>
              <a:schemeClr val="dk1"/>
            </a:solidFill>
          </a:endParaRPr>
        </a:p>
      </xdr:txBody>
    </xdr:sp>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304800</xdr:colOff>
      <xdr:row>25</xdr:row>
      <xdr:rowOff>180975</xdr:rowOff>
    </xdr:from>
    <xdr:ext cx="4581525" cy="2600325"/>
    <xdr:graphicFrame>
      <xdr:nvGraphicFramePr>
        <xdr:cNvPr id="6" name="Chart 6"/>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11</xdr:col>
      <xdr:colOff>533400</xdr:colOff>
      <xdr:row>5</xdr:row>
      <xdr:rowOff>123825</xdr:rowOff>
    </xdr:from>
    <xdr:ext cx="1762125" cy="438150"/>
    <xdr:sp>
      <xdr:nvSpPr>
        <xdr:cNvPr id="90" name="Shape 90">
          <a:hlinkClick r:id="rId2"/>
        </xdr:cNvPr>
        <xdr:cNvSpPr/>
      </xdr:nvSpPr>
      <xdr:spPr>
        <a:xfrm>
          <a:off x="4474463" y="3575213"/>
          <a:ext cx="1743075" cy="409575"/>
        </a:xfrm>
        <a:prstGeom prst="roundRect">
          <a:avLst>
            <a:gd fmla="val 16667" name="adj"/>
          </a:avLst>
        </a:prstGeom>
        <a:solidFill>
          <a:srgbClr val="FFFF00"/>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dk1"/>
              </a:solidFill>
              <a:latin typeface="Calibri"/>
              <a:ea typeface="Calibri"/>
              <a:cs typeface="Calibri"/>
              <a:sym typeface="Calibri"/>
            </a:rPr>
            <a:t>Return to Part II</a:t>
          </a:r>
          <a:endParaRPr sz="1400"/>
        </a:p>
      </xdr:txBody>
    </xdr:sp>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171450</xdr:colOff>
      <xdr:row>4</xdr:row>
      <xdr:rowOff>104775</xdr:rowOff>
    </xdr:from>
    <xdr:ext cx="1609725" cy="447675"/>
    <xdr:sp>
      <xdr:nvSpPr>
        <xdr:cNvPr id="91" name="Shape 91">
          <a:hlinkClick r:id="rId1"/>
        </xdr:cNvPr>
        <xdr:cNvSpPr/>
      </xdr:nvSpPr>
      <xdr:spPr>
        <a:xfrm>
          <a:off x="4550663" y="3570450"/>
          <a:ext cx="1590675" cy="419100"/>
        </a:xfrm>
        <a:prstGeom prst="roundRect">
          <a:avLst>
            <a:gd fmla="val 16667" name="adj"/>
          </a:avLst>
        </a:prstGeom>
        <a:solidFill>
          <a:srgbClr val="FFFF00"/>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dk1"/>
              </a:solidFill>
              <a:latin typeface="Calibri"/>
              <a:ea typeface="Calibri"/>
              <a:cs typeface="Calibri"/>
              <a:sym typeface="Calibri"/>
            </a:rPr>
            <a:t>Return</a:t>
          </a:r>
          <a:r>
            <a:rPr lang="en-US" sz="1100">
              <a:solidFill>
                <a:schemeClr val="dk1"/>
              </a:solidFill>
              <a:latin typeface="Calibri"/>
              <a:ea typeface="Calibri"/>
              <a:cs typeface="Calibri"/>
              <a:sym typeface="Calibri"/>
            </a:rPr>
            <a:t> to Part II</a:t>
          </a:r>
          <a:endParaRPr sz="1400"/>
        </a:p>
        <a:p>
          <a:pPr indent="0" lvl="0" marL="0" rtl="0" algn="ctr">
            <a:spcBef>
              <a:spcPts val="0"/>
            </a:spcBef>
            <a:spcAft>
              <a:spcPts val="0"/>
            </a:spcAft>
            <a:buNone/>
          </a:pPr>
          <a:r>
            <a:t/>
          </a:r>
          <a:endParaRPr sz="1100">
            <a:solidFill>
              <a:schemeClr val="dk1"/>
            </a:solidFill>
          </a:endParaRPr>
        </a:p>
      </xdr:txBody>
    </xdr:sp>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638175</xdr:colOff>
      <xdr:row>1</xdr:row>
      <xdr:rowOff>123825</xdr:rowOff>
    </xdr:from>
    <xdr:ext cx="2333625" cy="381000"/>
    <xdr:sp>
      <xdr:nvSpPr>
        <xdr:cNvPr id="92" name="Shape 92">
          <a:hlinkClick r:id="rId1"/>
        </xdr:cNvPr>
        <xdr:cNvSpPr/>
      </xdr:nvSpPr>
      <xdr:spPr>
        <a:xfrm>
          <a:off x="4188713" y="3599025"/>
          <a:ext cx="2314575" cy="361950"/>
        </a:xfrm>
        <a:prstGeom prst="roundRect">
          <a:avLst>
            <a:gd fmla="val 16667" name="adj"/>
          </a:avLst>
        </a:prstGeom>
        <a:solidFill>
          <a:srgbClr val="FFFF00"/>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dk1"/>
              </a:solidFill>
              <a:latin typeface="Calibri"/>
              <a:ea typeface="Calibri"/>
              <a:cs typeface="Calibri"/>
              <a:sym typeface="Calibri"/>
            </a:rPr>
            <a:t>Return to Part II</a:t>
          </a:r>
          <a:endParaRPr sz="1400"/>
        </a:p>
        <a:p>
          <a:pPr indent="0" lvl="0" marL="0" rtl="0" algn="ctr">
            <a:spcBef>
              <a:spcPts val="0"/>
            </a:spcBef>
            <a:spcAft>
              <a:spcPts val="0"/>
            </a:spcAft>
            <a:buNone/>
          </a:pPr>
          <a:r>
            <a:t/>
          </a:r>
          <a:endParaRPr sz="1100">
            <a:solidFill>
              <a:schemeClr val="dk1"/>
            </a:solidFil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171450</xdr:colOff>
      <xdr:row>0</xdr:row>
      <xdr:rowOff>104775</xdr:rowOff>
    </xdr:from>
    <xdr:ext cx="1552575" cy="533400"/>
    <xdr:sp>
      <xdr:nvSpPr>
        <xdr:cNvPr id="36" name="Shape 36">
          <a:hlinkClick r:id="rId1"/>
        </xdr:cNvPr>
        <xdr:cNvSpPr/>
      </xdr:nvSpPr>
      <xdr:spPr>
        <a:xfrm>
          <a:off x="4584000" y="3522825"/>
          <a:ext cx="1524000" cy="514350"/>
        </a:xfrm>
        <a:prstGeom prst="roundRect">
          <a:avLst>
            <a:gd fmla="val 16667" name="adj"/>
          </a:avLst>
        </a:prstGeom>
        <a:solidFill>
          <a:srgbClr val="FFFF00"/>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000">
              <a:solidFill>
                <a:schemeClr val="dk1"/>
              </a:solidFill>
              <a:latin typeface="Times New Roman"/>
              <a:ea typeface="Times New Roman"/>
              <a:cs typeface="Times New Roman"/>
              <a:sym typeface="Times New Roman"/>
            </a:rPr>
            <a:t>Preliminary Financial Data</a:t>
          </a:r>
          <a:endParaRPr sz="1400"/>
        </a:p>
        <a:p>
          <a:pPr indent="0" lvl="0" marL="0" rtl="0" algn="ctr">
            <a:spcBef>
              <a:spcPts val="0"/>
            </a:spcBef>
            <a:spcAft>
              <a:spcPts val="0"/>
            </a:spcAft>
            <a:buNone/>
          </a:pPr>
          <a:r>
            <a:t/>
          </a:r>
          <a:endParaRPr sz="1000">
            <a:solidFill>
              <a:schemeClr val="dk1"/>
            </a:solidFill>
            <a:latin typeface="Times New Roman"/>
            <a:ea typeface="Times New Roman"/>
            <a:cs typeface="Times New Roman"/>
            <a:sym typeface="Times New Roman"/>
          </a:endParaRPr>
        </a:p>
      </xdr:txBody>
    </xdr:sp>
    <xdr:clientData fLocksWithSheet="0"/>
  </xdr:oneCellAnchor>
  <xdr:oneCellAnchor>
    <xdr:from>
      <xdr:col>12</xdr:col>
      <xdr:colOff>47625</xdr:colOff>
      <xdr:row>13</xdr:row>
      <xdr:rowOff>95250</xdr:rowOff>
    </xdr:from>
    <xdr:ext cx="1447800" cy="314325"/>
    <xdr:sp>
      <xdr:nvSpPr>
        <xdr:cNvPr id="37" name="Shape 37">
          <a:hlinkClick r:id="rId2"/>
        </xdr:cNvPr>
        <xdr:cNvSpPr/>
      </xdr:nvSpPr>
      <xdr:spPr>
        <a:xfrm>
          <a:off x="4631625" y="3632363"/>
          <a:ext cx="1428750" cy="295275"/>
        </a:xfrm>
        <a:prstGeom prst="roundRect">
          <a:avLst>
            <a:gd fmla="val 16667" name="adj"/>
          </a:avLst>
        </a:prstGeom>
        <a:solidFill>
          <a:srgbClr val="E5B8B7"/>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rgbClr val="000000"/>
              </a:solidFill>
              <a:latin typeface="Calibri"/>
              <a:ea typeface="Calibri"/>
              <a:cs typeface="Calibri"/>
              <a:sym typeface="Calibri"/>
            </a:rPr>
            <a:t>Income Statement</a:t>
          </a:r>
          <a:endParaRPr sz="1400"/>
        </a:p>
        <a:p>
          <a:pPr indent="0" lvl="0" marL="0" rtl="0" algn="ctr">
            <a:spcBef>
              <a:spcPts val="0"/>
            </a:spcBef>
            <a:spcAft>
              <a:spcPts val="0"/>
            </a:spcAft>
            <a:buNone/>
          </a:pPr>
          <a:r>
            <a:t/>
          </a:r>
          <a:endParaRPr sz="1100"/>
        </a:p>
      </xdr:txBody>
    </xdr:sp>
    <xdr:clientData fLocksWithSheet="0"/>
  </xdr:oneCellAnchor>
  <xdr:oneCellAnchor>
    <xdr:from>
      <xdr:col>12</xdr:col>
      <xdr:colOff>28575</xdr:colOff>
      <xdr:row>28</xdr:row>
      <xdr:rowOff>104775</xdr:rowOff>
    </xdr:from>
    <xdr:ext cx="1543050" cy="295275"/>
    <xdr:sp>
      <xdr:nvSpPr>
        <xdr:cNvPr id="38" name="Shape 38">
          <a:hlinkClick r:id="rId3"/>
        </xdr:cNvPr>
        <xdr:cNvSpPr/>
      </xdr:nvSpPr>
      <xdr:spPr>
        <a:xfrm>
          <a:off x="4588763" y="3641888"/>
          <a:ext cx="1514475" cy="276225"/>
        </a:xfrm>
        <a:prstGeom prst="roundRect">
          <a:avLst>
            <a:gd fmla="val 16667" name="adj"/>
          </a:avLst>
        </a:prstGeom>
        <a:solidFill>
          <a:srgbClr val="E5B8B7"/>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rgbClr val="000000"/>
              </a:solidFill>
              <a:latin typeface="Calibri"/>
              <a:ea typeface="Calibri"/>
              <a:cs typeface="Calibri"/>
              <a:sym typeface="Calibri"/>
            </a:rPr>
            <a:t>Balance Sheet</a:t>
          </a:r>
          <a:endParaRPr sz="1400"/>
        </a:p>
        <a:p>
          <a:pPr indent="0" lvl="0" marL="0" rtl="0" algn="ctr">
            <a:spcBef>
              <a:spcPts val="0"/>
            </a:spcBef>
            <a:spcAft>
              <a:spcPts val="0"/>
            </a:spcAft>
            <a:buNone/>
          </a:pPr>
          <a:r>
            <a:t/>
          </a:r>
          <a:endParaRPr sz="1100">
            <a:solidFill>
              <a:srgbClr val="000000"/>
            </a:solidFill>
          </a:endParaRPr>
        </a:p>
        <a:p>
          <a:pPr indent="0" lvl="0" marL="0" rtl="0" algn="ctr">
            <a:spcBef>
              <a:spcPts val="0"/>
            </a:spcBef>
            <a:spcAft>
              <a:spcPts val="0"/>
            </a:spcAft>
            <a:buNone/>
          </a:pPr>
          <a:r>
            <a:t/>
          </a:r>
          <a:endParaRPr sz="1100"/>
        </a:p>
      </xdr:txBody>
    </xdr:sp>
    <xdr:clientData fLocksWithSheet="0"/>
  </xdr:oneCellAnchor>
  <xdr:oneCellAnchor>
    <xdr:from>
      <xdr:col>9</xdr:col>
      <xdr:colOff>590550</xdr:colOff>
      <xdr:row>74</xdr:row>
      <xdr:rowOff>-9525</xdr:rowOff>
    </xdr:from>
    <xdr:ext cx="1400175" cy="295275"/>
    <xdr:sp>
      <xdr:nvSpPr>
        <xdr:cNvPr id="39" name="Shape 39">
          <a:hlinkClick r:id="rId4"/>
        </xdr:cNvPr>
        <xdr:cNvSpPr/>
      </xdr:nvSpPr>
      <xdr:spPr>
        <a:xfrm>
          <a:off x="4655438" y="3646650"/>
          <a:ext cx="1381125" cy="266700"/>
        </a:xfrm>
        <a:prstGeom prst="roundRect">
          <a:avLst>
            <a:gd fmla="val 16667" name="adj"/>
          </a:avLst>
        </a:prstGeom>
        <a:solidFill>
          <a:srgbClr val="E5B8B7"/>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100">
              <a:solidFill>
                <a:srgbClr val="000000"/>
              </a:solidFill>
              <a:latin typeface="Calibri"/>
              <a:ea typeface="Calibri"/>
              <a:cs typeface="Calibri"/>
              <a:sym typeface="Calibri"/>
            </a:rPr>
            <a:t>Company Valuation</a:t>
          </a:r>
          <a:endParaRPr sz="1400"/>
        </a:p>
        <a:p>
          <a:pPr indent="0" lvl="0" marL="0" rtl="0" algn="l">
            <a:spcBef>
              <a:spcPts val="0"/>
            </a:spcBef>
            <a:spcAft>
              <a:spcPts val="0"/>
            </a:spcAft>
            <a:buNone/>
          </a:pPr>
          <a:r>
            <a:t/>
          </a:r>
          <a:endParaRPr sz="1100">
            <a:solidFill>
              <a:srgbClr val="000000"/>
            </a:solidFill>
          </a:endParaRPr>
        </a:p>
        <a:p>
          <a:pPr indent="0" lvl="0" marL="0" rtl="0" algn="l">
            <a:spcBef>
              <a:spcPts val="0"/>
            </a:spcBef>
            <a:spcAft>
              <a:spcPts val="0"/>
            </a:spcAft>
            <a:buNone/>
          </a:pPr>
          <a:r>
            <a:t/>
          </a:r>
          <a:endParaRPr sz="1100">
            <a:solidFill>
              <a:srgbClr val="000000"/>
            </a:solidFill>
          </a:endParaRPr>
        </a:p>
        <a:p>
          <a:pPr indent="0" lvl="0" marL="0" rtl="0" algn="l">
            <a:spcBef>
              <a:spcPts val="0"/>
            </a:spcBef>
            <a:spcAft>
              <a:spcPts val="0"/>
            </a:spcAft>
            <a:buNone/>
          </a:pPr>
          <a:r>
            <a:t/>
          </a:r>
          <a:endParaRPr sz="1100"/>
        </a:p>
      </xdr:txBody>
    </xdr:sp>
    <xdr:clientData fLocksWithSheet="0"/>
  </xdr:oneCellAnchor>
  <xdr:oneCellAnchor>
    <xdr:from>
      <xdr:col>6</xdr:col>
      <xdr:colOff>590550</xdr:colOff>
      <xdr:row>91</xdr:row>
      <xdr:rowOff>-9525</xdr:rowOff>
    </xdr:from>
    <xdr:ext cx="1466850" cy="295275"/>
    <xdr:sp>
      <xdr:nvSpPr>
        <xdr:cNvPr id="40" name="Shape 40">
          <a:hlinkClick r:id="rId5"/>
        </xdr:cNvPr>
        <xdr:cNvSpPr/>
      </xdr:nvSpPr>
      <xdr:spPr>
        <a:xfrm>
          <a:off x="4622100" y="3646650"/>
          <a:ext cx="1447800" cy="266700"/>
        </a:xfrm>
        <a:prstGeom prst="roundRect">
          <a:avLst>
            <a:gd fmla="val 16667" name="adj"/>
          </a:avLst>
        </a:prstGeom>
        <a:solidFill>
          <a:srgbClr val="E5B8B7"/>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100">
              <a:solidFill>
                <a:srgbClr val="000000"/>
              </a:solidFill>
              <a:latin typeface="Calibri"/>
              <a:ea typeface="Calibri"/>
              <a:cs typeface="Calibri"/>
              <a:sym typeface="Calibri"/>
            </a:rPr>
            <a:t>Rival Firm Valuation</a:t>
          </a:r>
          <a:endParaRPr sz="1400"/>
        </a:p>
        <a:p>
          <a:pPr indent="0" lvl="0" marL="0" rtl="0" algn="l">
            <a:spcBef>
              <a:spcPts val="0"/>
            </a:spcBef>
            <a:spcAft>
              <a:spcPts val="0"/>
            </a:spcAft>
            <a:buNone/>
          </a:pPr>
          <a:r>
            <a:t/>
          </a:r>
          <a:endParaRPr sz="1100">
            <a:solidFill>
              <a:srgbClr val="000000"/>
            </a:solidFill>
          </a:endParaRPr>
        </a:p>
        <a:p>
          <a:pPr indent="0" lvl="0" marL="0" rtl="0" algn="l">
            <a:spcBef>
              <a:spcPts val="0"/>
            </a:spcBef>
            <a:spcAft>
              <a:spcPts val="0"/>
            </a:spcAft>
            <a:buNone/>
          </a:pPr>
          <a:r>
            <a:t/>
          </a:r>
          <a:endParaRPr sz="1100"/>
        </a:p>
      </xdr:txBody>
    </xdr:sp>
    <xdr:clientData fLocksWithSheet="0"/>
  </xdr:oneCellAnchor>
  <xdr:oneCellAnchor>
    <xdr:from>
      <xdr:col>3</xdr:col>
      <xdr:colOff>400050</xdr:colOff>
      <xdr:row>0</xdr:row>
      <xdr:rowOff>104775</xdr:rowOff>
    </xdr:from>
    <xdr:ext cx="1552575" cy="533400"/>
    <xdr:sp>
      <xdr:nvSpPr>
        <xdr:cNvPr id="41" name="Shape 41">
          <a:hlinkClick r:id="rId6"/>
        </xdr:cNvPr>
        <xdr:cNvSpPr/>
      </xdr:nvSpPr>
      <xdr:spPr>
        <a:xfrm>
          <a:off x="4579238" y="3522825"/>
          <a:ext cx="1533525" cy="514350"/>
        </a:xfrm>
        <a:prstGeom prst="roundRect">
          <a:avLst>
            <a:gd fmla="val 16667" name="adj"/>
          </a:avLst>
        </a:prstGeom>
        <a:solidFill>
          <a:srgbClr val="FFFF00"/>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000">
              <a:solidFill>
                <a:schemeClr val="dk1"/>
              </a:solidFill>
              <a:latin typeface="Times New Roman"/>
              <a:ea typeface="Times New Roman"/>
              <a:cs typeface="Times New Roman"/>
              <a:sym typeface="Times New Roman"/>
            </a:rPr>
            <a:t>Company Valuation</a:t>
          </a:r>
          <a:endParaRPr sz="1400"/>
        </a:p>
        <a:p>
          <a:pPr indent="0" lvl="0" marL="0" rtl="0" algn="ctr">
            <a:spcBef>
              <a:spcPts val="0"/>
            </a:spcBef>
            <a:spcAft>
              <a:spcPts val="0"/>
            </a:spcAft>
            <a:buNone/>
          </a:pPr>
          <a:r>
            <a:t/>
          </a:r>
          <a:endParaRPr sz="1000">
            <a:solidFill>
              <a:schemeClr val="dk1"/>
            </a:solidFill>
            <a:latin typeface="Times New Roman"/>
            <a:ea typeface="Times New Roman"/>
            <a:cs typeface="Times New Roman"/>
            <a:sym typeface="Times New Roman"/>
          </a:endParaRPr>
        </a:p>
        <a:p>
          <a:pPr indent="0" lvl="0" marL="0" rtl="0" algn="ctr">
            <a:spcBef>
              <a:spcPts val="0"/>
            </a:spcBef>
            <a:spcAft>
              <a:spcPts val="0"/>
            </a:spcAft>
            <a:buNone/>
          </a:pPr>
          <a:r>
            <a:t/>
          </a:r>
          <a:endParaRPr sz="1000">
            <a:solidFill>
              <a:schemeClr val="dk1"/>
            </a:solidFill>
            <a:latin typeface="Times New Roman"/>
            <a:ea typeface="Times New Roman"/>
            <a:cs typeface="Times New Roman"/>
            <a:sym typeface="Times New Roman"/>
          </a:endParaRPr>
        </a:p>
      </xdr:txBody>
    </xdr:sp>
    <xdr:clientData fLocksWithSheet="0"/>
  </xdr:oneCellAnchor>
  <xdr:oneCellAnchor>
    <xdr:from>
      <xdr:col>5</xdr:col>
      <xdr:colOff>466725</xdr:colOff>
      <xdr:row>0</xdr:row>
      <xdr:rowOff>95250</xdr:rowOff>
    </xdr:from>
    <xdr:ext cx="1514475" cy="533400"/>
    <xdr:sp>
      <xdr:nvSpPr>
        <xdr:cNvPr id="42" name="Shape 42">
          <a:hlinkClick r:id="rId7"/>
        </xdr:cNvPr>
        <xdr:cNvSpPr/>
      </xdr:nvSpPr>
      <xdr:spPr>
        <a:xfrm>
          <a:off x="4603050" y="3522825"/>
          <a:ext cx="1485900" cy="514350"/>
        </a:xfrm>
        <a:prstGeom prst="roundRect">
          <a:avLst>
            <a:gd fmla="val 16667" name="adj"/>
          </a:avLst>
        </a:prstGeom>
        <a:solidFill>
          <a:srgbClr val="FFFF00"/>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000">
              <a:solidFill>
                <a:schemeClr val="dk1"/>
              </a:solidFill>
              <a:latin typeface="Times New Roman"/>
              <a:ea typeface="Times New Roman"/>
              <a:cs typeface="Times New Roman"/>
              <a:sym typeface="Times New Roman"/>
            </a:rPr>
            <a:t>EPS/EBIT</a:t>
          </a:r>
          <a:r>
            <a:rPr lang="en-US" sz="1000">
              <a:solidFill>
                <a:schemeClr val="dk1"/>
              </a:solidFill>
              <a:latin typeface="Times New Roman"/>
              <a:ea typeface="Times New Roman"/>
              <a:cs typeface="Times New Roman"/>
              <a:sym typeface="Times New Roman"/>
            </a:rPr>
            <a:t> Analysis</a:t>
          </a:r>
          <a:endParaRPr sz="1400"/>
        </a:p>
        <a:p>
          <a:pPr indent="0" lvl="0" marL="0" rtl="0" algn="ctr">
            <a:spcBef>
              <a:spcPts val="0"/>
            </a:spcBef>
            <a:spcAft>
              <a:spcPts val="0"/>
            </a:spcAft>
            <a:buNone/>
          </a:pPr>
          <a:r>
            <a:t/>
          </a:r>
          <a:endParaRPr sz="1000">
            <a:solidFill>
              <a:schemeClr val="dk1"/>
            </a:solidFill>
            <a:latin typeface="Times New Roman"/>
            <a:ea typeface="Times New Roman"/>
            <a:cs typeface="Times New Roman"/>
            <a:sym typeface="Times New Roman"/>
          </a:endParaRPr>
        </a:p>
        <a:p>
          <a:pPr indent="0" lvl="0" marL="0" rtl="0" algn="ctr">
            <a:spcBef>
              <a:spcPts val="0"/>
            </a:spcBef>
            <a:spcAft>
              <a:spcPts val="0"/>
            </a:spcAft>
            <a:buNone/>
          </a:pPr>
          <a:r>
            <a:t/>
          </a:r>
          <a:endParaRPr sz="1000">
            <a:solidFill>
              <a:schemeClr val="dk1"/>
            </a:solidFill>
            <a:latin typeface="Times New Roman"/>
            <a:ea typeface="Times New Roman"/>
            <a:cs typeface="Times New Roman"/>
            <a:sym typeface="Times New Roman"/>
          </a:endParaRPr>
        </a:p>
        <a:p>
          <a:pPr indent="0" lvl="0" marL="0" rtl="0" algn="ctr">
            <a:spcBef>
              <a:spcPts val="0"/>
            </a:spcBef>
            <a:spcAft>
              <a:spcPts val="0"/>
            </a:spcAft>
            <a:buNone/>
          </a:pPr>
          <a:r>
            <a:t/>
          </a:r>
          <a:endParaRPr sz="1000">
            <a:solidFill>
              <a:schemeClr val="dk1"/>
            </a:solidFill>
            <a:latin typeface="Times New Roman"/>
            <a:ea typeface="Times New Roman"/>
            <a:cs typeface="Times New Roman"/>
            <a:sym typeface="Times New Roman"/>
          </a:endParaRPr>
        </a:p>
      </xdr:txBody>
    </xdr:sp>
    <xdr:clientData fLocksWithSheet="0"/>
  </xdr:oneCellAnchor>
  <xdr:oneCellAnchor>
    <xdr:from>
      <xdr:col>8</xdr:col>
      <xdr:colOff>419100</xdr:colOff>
      <xdr:row>0</xdr:row>
      <xdr:rowOff>95250</xdr:rowOff>
    </xdr:from>
    <xdr:ext cx="1514475" cy="533400"/>
    <xdr:sp>
      <xdr:nvSpPr>
        <xdr:cNvPr id="43" name="Shape 43">
          <a:hlinkClick r:id="rId8"/>
        </xdr:cNvPr>
        <xdr:cNvSpPr/>
      </xdr:nvSpPr>
      <xdr:spPr>
        <a:xfrm>
          <a:off x="4603050" y="3522825"/>
          <a:ext cx="1485900" cy="514350"/>
        </a:xfrm>
        <a:prstGeom prst="roundRect">
          <a:avLst>
            <a:gd fmla="val 16667" name="adj"/>
          </a:avLst>
        </a:prstGeom>
        <a:solidFill>
          <a:srgbClr val="FFFF00"/>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000">
              <a:solidFill>
                <a:schemeClr val="dk1"/>
              </a:solidFill>
              <a:latin typeface="Times New Roman"/>
              <a:ea typeface="Times New Roman"/>
              <a:cs typeface="Times New Roman"/>
              <a:sym typeface="Times New Roman"/>
            </a:rPr>
            <a:t>Projected Financial Statements</a:t>
          </a:r>
          <a:endParaRPr sz="1400"/>
        </a:p>
        <a:p>
          <a:pPr indent="0" lvl="0" marL="0" rtl="0" algn="ctr">
            <a:spcBef>
              <a:spcPts val="0"/>
            </a:spcBef>
            <a:spcAft>
              <a:spcPts val="0"/>
            </a:spcAft>
            <a:buNone/>
          </a:pPr>
          <a:r>
            <a:t/>
          </a:r>
          <a:endParaRPr sz="1000">
            <a:solidFill>
              <a:schemeClr val="dk1"/>
            </a:solidFill>
            <a:latin typeface="Times New Roman"/>
            <a:ea typeface="Times New Roman"/>
            <a:cs typeface="Times New Roman"/>
            <a:sym typeface="Times New Roman"/>
          </a:endParaRPr>
        </a:p>
        <a:p>
          <a:pPr indent="0" lvl="0" marL="0" rtl="0" algn="ctr">
            <a:spcBef>
              <a:spcPts val="0"/>
            </a:spcBef>
            <a:spcAft>
              <a:spcPts val="0"/>
            </a:spcAft>
            <a:buNone/>
          </a:pPr>
          <a:r>
            <a:t/>
          </a:r>
          <a:endParaRPr sz="1000">
            <a:solidFill>
              <a:schemeClr val="dk1"/>
            </a:solidFill>
            <a:latin typeface="Times New Roman"/>
            <a:ea typeface="Times New Roman"/>
            <a:cs typeface="Times New Roman"/>
            <a:sym typeface="Times New Roman"/>
          </a:endParaRPr>
        </a:p>
        <a:p>
          <a:pPr indent="0" lvl="0" marL="0" rtl="0" algn="ctr">
            <a:spcBef>
              <a:spcPts val="0"/>
            </a:spcBef>
            <a:spcAft>
              <a:spcPts val="0"/>
            </a:spcAft>
            <a:buNone/>
          </a:pPr>
          <a:r>
            <a:t/>
          </a:r>
          <a:endParaRPr sz="1000">
            <a:solidFill>
              <a:schemeClr val="dk1"/>
            </a:solidFill>
            <a:latin typeface="Times New Roman"/>
            <a:ea typeface="Times New Roman"/>
            <a:cs typeface="Times New Roman"/>
            <a:sym typeface="Times New Roman"/>
          </a:endParaRPr>
        </a:p>
      </xdr:txBody>
    </xdr:sp>
    <xdr:clientData fLocksWithSheet="0"/>
  </xdr:oneCellAnchor>
  <xdr:oneCellAnchor>
    <xdr:from>
      <xdr:col>11</xdr:col>
      <xdr:colOff>400050</xdr:colOff>
      <xdr:row>0</xdr:row>
      <xdr:rowOff>95250</xdr:rowOff>
    </xdr:from>
    <xdr:ext cx="1514475" cy="533400"/>
    <xdr:sp>
      <xdr:nvSpPr>
        <xdr:cNvPr id="44" name="Shape 44">
          <a:hlinkClick r:id="rId9"/>
        </xdr:cNvPr>
        <xdr:cNvSpPr/>
      </xdr:nvSpPr>
      <xdr:spPr>
        <a:xfrm>
          <a:off x="4603050" y="3522825"/>
          <a:ext cx="1485900" cy="514350"/>
        </a:xfrm>
        <a:prstGeom prst="roundRect">
          <a:avLst>
            <a:gd fmla="val 16667" name="adj"/>
          </a:avLst>
        </a:prstGeom>
        <a:solidFill>
          <a:srgbClr val="FFFF00"/>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600">
              <a:solidFill>
                <a:schemeClr val="dk1"/>
              </a:solidFill>
              <a:latin typeface="Times New Roman"/>
              <a:ea typeface="Times New Roman"/>
              <a:cs typeface="Times New Roman"/>
              <a:sym typeface="Times New Roman"/>
            </a:rPr>
            <a:t>HOME</a:t>
          </a:r>
          <a:endParaRPr sz="1400"/>
        </a:p>
        <a:p>
          <a:pPr indent="0" lvl="0" marL="0" rtl="0" algn="ctr">
            <a:spcBef>
              <a:spcPts val="0"/>
            </a:spcBef>
            <a:spcAft>
              <a:spcPts val="0"/>
            </a:spcAft>
            <a:buNone/>
          </a:pPr>
          <a:r>
            <a:t/>
          </a:r>
          <a:endParaRPr sz="1600">
            <a:solidFill>
              <a:schemeClr val="dk1"/>
            </a:solidFill>
            <a:latin typeface="Times New Roman"/>
            <a:ea typeface="Times New Roman"/>
            <a:cs typeface="Times New Roman"/>
            <a:sym typeface="Times New Roman"/>
          </a:endParaRPr>
        </a:p>
        <a:p>
          <a:pPr indent="0" lvl="0" marL="0" rtl="0" algn="ctr">
            <a:spcBef>
              <a:spcPts val="0"/>
            </a:spcBef>
            <a:spcAft>
              <a:spcPts val="0"/>
            </a:spcAft>
            <a:buNone/>
          </a:pPr>
          <a:r>
            <a:t/>
          </a:r>
          <a:endParaRPr sz="1600">
            <a:solidFill>
              <a:schemeClr val="dk1"/>
            </a:solidFill>
            <a:latin typeface="Times New Roman"/>
            <a:ea typeface="Times New Roman"/>
            <a:cs typeface="Times New Roman"/>
            <a:sym typeface="Times New Roman"/>
          </a:endParaRPr>
        </a:p>
        <a:p>
          <a:pPr indent="0" lvl="0" marL="0" rtl="0" algn="ctr">
            <a:spcBef>
              <a:spcPts val="0"/>
            </a:spcBef>
            <a:spcAft>
              <a:spcPts val="0"/>
            </a:spcAft>
            <a:buNone/>
          </a:pPr>
          <a:r>
            <a:t/>
          </a:r>
          <a:endParaRPr sz="1600">
            <a:solidFill>
              <a:schemeClr val="dk1"/>
            </a:solidFill>
            <a:latin typeface="Times New Roman"/>
            <a:ea typeface="Times New Roman"/>
            <a:cs typeface="Times New Roman"/>
            <a:sym typeface="Times New Roman"/>
          </a:endParaRPr>
        </a:p>
      </xdr:txBody>
    </xdr:sp>
    <xdr:clientData fLocksWithSheet="0"/>
  </xdr:oneCellAnchor>
  <xdr:oneCellAnchor>
    <xdr:from>
      <xdr:col>13</xdr:col>
      <xdr:colOff>-9525</xdr:colOff>
      <xdr:row>68</xdr:row>
      <xdr:rowOff>-9525</xdr:rowOff>
    </xdr:from>
    <xdr:ext cx="1543050" cy="304800"/>
    <xdr:sp>
      <xdr:nvSpPr>
        <xdr:cNvPr id="45" name="Shape 45">
          <a:hlinkClick r:id="rId10"/>
        </xdr:cNvPr>
        <xdr:cNvSpPr/>
      </xdr:nvSpPr>
      <xdr:spPr>
        <a:xfrm>
          <a:off x="4588763" y="3641888"/>
          <a:ext cx="1514475" cy="276225"/>
        </a:xfrm>
        <a:prstGeom prst="roundRect">
          <a:avLst>
            <a:gd fmla="val 16667" name="adj"/>
          </a:avLst>
        </a:prstGeom>
        <a:solidFill>
          <a:srgbClr val="E5B8B7"/>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rgbClr val="000000"/>
              </a:solidFill>
              <a:latin typeface="Calibri"/>
              <a:ea typeface="Calibri"/>
              <a:cs typeface="Calibri"/>
              <a:sym typeface="Calibri"/>
            </a:rPr>
            <a:t>Balance Sheet</a:t>
          </a:r>
          <a:endParaRPr sz="1400"/>
        </a:p>
        <a:p>
          <a:pPr indent="0" lvl="0" marL="0" rtl="0" algn="ctr">
            <a:spcBef>
              <a:spcPts val="0"/>
            </a:spcBef>
            <a:spcAft>
              <a:spcPts val="0"/>
            </a:spcAft>
            <a:buNone/>
          </a:pPr>
          <a:r>
            <a:t/>
          </a:r>
          <a:endParaRPr sz="1100">
            <a:solidFill>
              <a:srgbClr val="000000"/>
            </a:solidFill>
          </a:endParaRPr>
        </a:p>
        <a:p>
          <a:pPr indent="0" lvl="0" marL="0" rtl="0" algn="ctr">
            <a:spcBef>
              <a:spcPts val="0"/>
            </a:spcBef>
            <a:spcAft>
              <a:spcPts val="0"/>
            </a:spcAft>
            <a:buNone/>
          </a:pPr>
          <a:r>
            <a:t/>
          </a:r>
          <a:endParaRPr sz="1100"/>
        </a:p>
      </xdr:txBody>
    </xdr:sp>
    <xdr:clientData fLocksWithSheet="0"/>
  </xdr:oneCellAnchor>
  <xdr:oneCellAnchor>
    <xdr:from>
      <xdr:col>9</xdr:col>
      <xdr:colOff>409575</xdr:colOff>
      <xdr:row>112</xdr:row>
      <xdr:rowOff>47625</xdr:rowOff>
    </xdr:from>
    <xdr:ext cx="2152650" cy="361950"/>
    <xdr:sp>
      <xdr:nvSpPr>
        <xdr:cNvPr id="46" name="Shape 46">
          <a:hlinkClick r:id="rId11"/>
        </xdr:cNvPr>
        <xdr:cNvSpPr/>
      </xdr:nvSpPr>
      <xdr:spPr>
        <a:xfrm>
          <a:off x="4283963" y="3613313"/>
          <a:ext cx="2124075" cy="333375"/>
        </a:xfrm>
        <a:prstGeom prst="roundRect">
          <a:avLst>
            <a:gd fmla="val 16667" name="adj"/>
          </a:avLst>
        </a:prstGeom>
        <a:solidFill>
          <a:srgbClr val="E5B8B7"/>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dk1"/>
              </a:solidFill>
              <a:latin typeface="Calibri"/>
              <a:ea typeface="Calibri"/>
              <a:cs typeface="Calibri"/>
              <a:sym typeface="Calibri"/>
            </a:rPr>
            <a:t>EPS/EBIT Analysis</a:t>
          </a:r>
          <a:endParaRPr sz="1400"/>
        </a:p>
        <a:p>
          <a:pPr indent="0" lvl="0" marL="0" rtl="0" algn="ctr">
            <a:spcBef>
              <a:spcPts val="0"/>
            </a:spcBef>
            <a:spcAft>
              <a:spcPts val="0"/>
            </a:spcAft>
            <a:buNone/>
          </a:pPr>
          <a:r>
            <a:t/>
          </a:r>
          <a:endParaRPr sz="1100">
            <a:solidFill>
              <a:schemeClr val="dk1"/>
            </a:solidFill>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19050</xdr:colOff>
      <xdr:row>3</xdr:row>
      <xdr:rowOff>28575</xdr:rowOff>
    </xdr:from>
    <xdr:ext cx="1476375" cy="447675"/>
    <xdr:sp>
      <xdr:nvSpPr>
        <xdr:cNvPr id="47" name="Shape 47">
          <a:hlinkClick r:id="rId1"/>
        </xdr:cNvPr>
        <xdr:cNvSpPr/>
      </xdr:nvSpPr>
      <xdr:spPr>
        <a:xfrm>
          <a:off x="4617338" y="3565688"/>
          <a:ext cx="1457325" cy="428625"/>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Times New Roman"/>
              <a:ea typeface="Times New Roman"/>
              <a:cs typeface="Times New Roman"/>
              <a:sym typeface="Times New Roman"/>
            </a:rPr>
            <a:t>Return to Part I</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19050</xdr:colOff>
      <xdr:row>3</xdr:row>
      <xdr:rowOff>28575</xdr:rowOff>
    </xdr:from>
    <xdr:ext cx="1209675" cy="333375"/>
    <xdr:sp>
      <xdr:nvSpPr>
        <xdr:cNvPr id="48" name="Shape 48">
          <a:hlinkClick r:id="rId1"/>
        </xdr:cNvPr>
        <xdr:cNvSpPr/>
      </xdr:nvSpPr>
      <xdr:spPr>
        <a:xfrm>
          <a:off x="4750688" y="3622838"/>
          <a:ext cx="1190625" cy="314325"/>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Times New Roman"/>
              <a:ea typeface="Times New Roman"/>
              <a:cs typeface="Times New Roman"/>
              <a:sym typeface="Times New Roman"/>
            </a:rPr>
            <a:t>Return to Part I</a:t>
          </a:r>
          <a:endParaRPr sz="1400"/>
        </a:p>
      </xdr:txBody>
    </xdr:sp>
    <xdr:clientData fLocksWithSheet="0"/>
  </xdr:oneCellAnchor>
  <xdr:oneCellAnchor>
    <xdr:from>
      <xdr:col>2</xdr:col>
      <xdr:colOff>19050</xdr:colOff>
      <xdr:row>3</xdr:row>
      <xdr:rowOff>28575</xdr:rowOff>
    </xdr:from>
    <xdr:ext cx="1323975" cy="352425"/>
    <xdr:sp>
      <xdr:nvSpPr>
        <xdr:cNvPr id="49" name="Shape 49">
          <a:hlinkClick r:id="rId2"/>
        </xdr:cNvPr>
        <xdr:cNvSpPr/>
      </xdr:nvSpPr>
      <xdr:spPr>
        <a:xfrm>
          <a:off x="4693538" y="3613313"/>
          <a:ext cx="1304925" cy="333375"/>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Times New Roman"/>
              <a:ea typeface="Times New Roman"/>
              <a:cs typeface="Times New Roman"/>
              <a:sym typeface="Times New Roman"/>
            </a:rPr>
            <a:t>Return to Part I</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247650</xdr:colOff>
      <xdr:row>3</xdr:row>
      <xdr:rowOff>66675</xdr:rowOff>
    </xdr:from>
    <xdr:ext cx="1190625" cy="333375"/>
    <xdr:sp>
      <xdr:nvSpPr>
        <xdr:cNvPr id="50" name="Shape 50">
          <a:hlinkClick r:id="rId1"/>
        </xdr:cNvPr>
        <xdr:cNvSpPr/>
      </xdr:nvSpPr>
      <xdr:spPr>
        <a:xfrm>
          <a:off x="4760213" y="3622838"/>
          <a:ext cx="1171575" cy="314325"/>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Times New Roman"/>
              <a:ea typeface="Times New Roman"/>
              <a:cs typeface="Times New Roman"/>
              <a:sym typeface="Times New Roman"/>
            </a:rPr>
            <a:t>Return to Part I</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23</xdr:row>
      <xdr:rowOff>0</xdr:rowOff>
    </xdr:from>
    <xdr:ext cx="4371975" cy="2619375"/>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5</xdr:col>
      <xdr:colOff>381000</xdr:colOff>
      <xdr:row>24</xdr:row>
      <xdr:rowOff>152400</xdr:rowOff>
    </xdr:from>
    <xdr:ext cx="38100" cy="1943100"/>
    <xdr:grpSp>
      <xdr:nvGrpSpPr>
        <xdr:cNvPr id="2" name="Shape 2"/>
        <xdr:cNvGrpSpPr/>
      </xdr:nvGrpSpPr>
      <xdr:grpSpPr>
        <a:xfrm>
          <a:off x="5346000" y="2808450"/>
          <a:ext cx="0" cy="1943100"/>
          <a:chOff x="5346000" y="2808450"/>
          <a:chExt cx="0" cy="1943100"/>
        </a:xfrm>
      </xdr:grpSpPr>
      <xdr:cxnSp>
        <xdr:nvCxnSpPr>
          <xdr:cNvPr id="51" name="Shape 51"/>
          <xdr:cNvCxnSpPr/>
        </xdr:nvCxnSpPr>
        <xdr:spPr>
          <a:xfrm>
            <a:off x="5346000" y="2808450"/>
            <a:ext cx="0" cy="1943100"/>
          </a:xfrm>
          <a:prstGeom prst="straightConnector1">
            <a:avLst/>
          </a:prstGeom>
          <a:noFill/>
          <a:ln cap="flat" cmpd="sng" w="9525">
            <a:solidFill>
              <a:srgbClr val="375D8A"/>
            </a:solidFill>
            <a:prstDash val="solid"/>
            <a:round/>
            <a:headEnd len="sm" w="sm" type="none"/>
            <a:tailEnd len="sm" w="sm" type="none"/>
          </a:ln>
        </xdr:spPr>
      </xdr:cxnSp>
    </xdr:grpSp>
    <xdr:clientData fLocksWithSheet="0"/>
  </xdr:oneCellAnchor>
  <xdr:oneCellAnchor>
    <xdr:from>
      <xdr:col>2</xdr:col>
      <xdr:colOff>542925</xdr:colOff>
      <xdr:row>30</xdr:row>
      <xdr:rowOff>19050</xdr:rowOff>
    </xdr:from>
    <xdr:ext cx="3152775" cy="38100"/>
    <xdr:grpSp>
      <xdr:nvGrpSpPr>
        <xdr:cNvPr id="2" name="Shape 2"/>
        <xdr:cNvGrpSpPr/>
      </xdr:nvGrpSpPr>
      <xdr:grpSpPr>
        <a:xfrm>
          <a:off x="3769613" y="3780000"/>
          <a:ext cx="3152775" cy="0"/>
          <a:chOff x="3769613" y="3780000"/>
          <a:chExt cx="3152775" cy="0"/>
        </a:xfrm>
      </xdr:grpSpPr>
      <xdr:cxnSp>
        <xdr:nvCxnSpPr>
          <xdr:cNvPr id="52" name="Shape 52"/>
          <xdr:cNvCxnSpPr/>
        </xdr:nvCxnSpPr>
        <xdr:spPr>
          <a:xfrm>
            <a:off x="3769613" y="3780000"/>
            <a:ext cx="3152775" cy="0"/>
          </a:xfrm>
          <a:prstGeom prst="straightConnector1">
            <a:avLst/>
          </a:prstGeom>
          <a:noFill/>
          <a:ln cap="flat" cmpd="sng" w="9525">
            <a:solidFill>
              <a:srgbClr val="375D8A"/>
            </a:solidFill>
            <a:prstDash val="solid"/>
            <a:round/>
            <a:headEnd len="sm" w="sm" type="none"/>
            <a:tailEnd len="sm" w="sm" type="none"/>
          </a:ln>
        </xdr:spPr>
      </xdr:cxnSp>
    </xdr:grpSp>
    <xdr:clientData fLocksWithSheet="0"/>
  </xdr:oneCellAnchor>
  <xdr:oneCellAnchor>
    <xdr:from>
      <xdr:col>4</xdr:col>
      <xdr:colOff>0</xdr:colOff>
      <xdr:row>22</xdr:row>
      <xdr:rowOff>66675</xdr:rowOff>
    </xdr:from>
    <xdr:ext cx="1990725" cy="38100"/>
    <xdr:grpSp>
      <xdr:nvGrpSpPr>
        <xdr:cNvPr id="2" name="Shape 2"/>
        <xdr:cNvGrpSpPr/>
      </xdr:nvGrpSpPr>
      <xdr:grpSpPr>
        <a:xfrm>
          <a:off x="4350638" y="3780000"/>
          <a:ext cx="1990725" cy="0"/>
          <a:chOff x="4350638" y="3780000"/>
          <a:chExt cx="1990725" cy="0"/>
        </a:xfrm>
      </xdr:grpSpPr>
      <xdr:cxnSp>
        <xdr:nvCxnSpPr>
          <xdr:cNvPr id="53" name="Shape 53"/>
          <xdr:cNvCxnSpPr/>
        </xdr:nvCxnSpPr>
        <xdr:spPr>
          <a:xfrm>
            <a:off x="4350638" y="3780000"/>
            <a:ext cx="1990725" cy="0"/>
          </a:xfrm>
          <a:prstGeom prst="straightConnector1">
            <a:avLst/>
          </a:prstGeom>
          <a:noFill/>
          <a:ln cap="flat" cmpd="sng" w="9525">
            <a:solidFill>
              <a:srgbClr val="375D8A"/>
            </a:solidFill>
            <a:prstDash val="solid"/>
            <a:round/>
            <a:headEnd len="sm" w="sm" type="none"/>
            <a:tailEnd len="med" w="med" type="stealth"/>
          </a:ln>
        </xdr:spPr>
      </xdr:cxnSp>
    </xdr:grpSp>
    <xdr:clientData fLocksWithSheet="0"/>
  </xdr:oneCellAnchor>
  <xdr:oneCellAnchor>
    <xdr:from>
      <xdr:col>6</xdr:col>
      <xdr:colOff>95250</xdr:colOff>
      <xdr:row>23</xdr:row>
      <xdr:rowOff>47625</xdr:rowOff>
    </xdr:from>
    <xdr:ext cx="1143000" cy="257175"/>
    <xdr:sp>
      <xdr:nvSpPr>
        <xdr:cNvPr id="54" name="Shape 54"/>
        <xdr:cNvSpPr/>
      </xdr:nvSpPr>
      <xdr:spPr>
        <a:xfrm>
          <a:off x="4788788" y="3660938"/>
          <a:ext cx="1114425" cy="238125"/>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Question Marks</a:t>
          </a:r>
          <a:endParaRPr sz="1400"/>
        </a:p>
        <a:p>
          <a:pPr indent="0" lvl="0" marL="0" rtl="0" algn="ctr">
            <a:spcBef>
              <a:spcPts val="0"/>
            </a:spcBef>
            <a:spcAft>
              <a:spcPts val="0"/>
            </a:spcAft>
            <a:buNone/>
          </a:pPr>
          <a:r>
            <a:t/>
          </a:r>
          <a:endParaRPr sz="1100"/>
        </a:p>
        <a:p>
          <a:pPr indent="0" lvl="0" marL="0" rtl="0" algn="ctr">
            <a:spcBef>
              <a:spcPts val="0"/>
            </a:spcBef>
            <a:spcAft>
              <a:spcPts val="0"/>
            </a:spcAft>
            <a:buNone/>
          </a:pPr>
          <a:r>
            <a:t/>
          </a:r>
          <a:endParaRPr sz="1100"/>
        </a:p>
      </xdr:txBody>
    </xdr:sp>
    <xdr:clientData fLocksWithSheet="0"/>
  </xdr:oneCellAnchor>
  <xdr:oneCellAnchor>
    <xdr:from>
      <xdr:col>3</xdr:col>
      <xdr:colOff>209550</xdr:colOff>
      <xdr:row>23</xdr:row>
      <xdr:rowOff>57150</xdr:rowOff>
    </xdr:from>
    <xdr:ext cx="1143000" cy="257175"/>
    <xdr:sp>
      <xdr:nvSpPr>
        <xdr:cNvPr id="55" name="Shape 55"/>
        <xdr:cNvSpPr/>
      </xdr:nvSpPr>
      <xdr:spPr>
        <a:xfrm>
          <a:off x="4788788" y="3660938"/>
          <a:ext cx="1114425" cy="238125"/>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Stars</a:t>
          </a:r>
          <a:endParaRPr sz="1400"/>
        </a:p>
        <a:p>
          <a:pPr indent="0" lvl="0" marL="0" rtl="0" algn="ctr">
            <a:spcBef>
              <a:spcPts val="0"/>
            </a:spcBef>
            <a:spcAft>
              <a:spcPts val="0"/>
            </a:spcAft>
            <a:buNone/>
          </a:pPr>
          <a:r>
            <a:t/>
          </a:r>
          <a:endParaRPr sz="1100"/>
        </a:p>
        <a:p>
          <a:pPr indent="0" lvl="0" marL="0" rtl="0" algn="ctr">
            <a:spcBef>
              <a:spcPts val="0"/>
            </a:spcBef>
            <a:spcAft>
              <a:spcPts val="0"/>
            </a:spcAft>
            <a:buNone/>
          </a:pPr>
          <a:r>
            <a:t/>
          </a:r>
          <a:endParaRPr sz="1100"/>
        </a:p>
        <a:p>
          <a:pPr indent="0" lvl="0" marL="0" rtl="0" algn="ctr">
            <a:spcBef>
              <a:spcPts val="0"/>
            </a:spcBef>
            <a:spcAft>
              <a:spcPts val="0"/>
            </a:spcAft>
            <a:buNone/>
          </a:pPr>
          <a:r>
            <a:t/>
          </a:r>
          <a:endParaRPr sz="1100"/>
        </a:p>
      </xdr:txBody>
    </xdr:sp>
    <xdr:clientData fLocksWithSheet="0"/>
  </xdr:oneCellAnchor>
  <xdr:oneCellAnchor>
    <xdr:from>
      <xdr:col>3</xdr:col>
      <xdr:colOff>171450</xdr:colOff>
      <xdr:row>35</xdr:row>
      <xdr:rowOff>133350</xdr:rowOff>
    </xdr:from>
    <xdr:ext cx="1143000" cy="247650"/>
    <xdr:sp>
      <xdr:nvSpPr>
        <xdr:cNvPr id="56" name="Shape 56"/>
        <xdr:cNvSpPr/>
      </xdr:nvSpPr>
      <xdr:spPr>
        <a:xfrm>
          <a:off x="4788788" y="3670463"/>
          <a:ext cx="1114425" cy="219075"/>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Cash</a:t>
          </a:r>
          <a:r>
            <a:rPr lang="en-US" sz="1100">
              <a:solidFill>
                <a:schemeClr val="lt1"/>
              </a:solidFill>
              <a:latin typeface="Calibri"/>
              <a:ea typeface="Calibri"/>
              <a:cs typeface="Calibri"/>
              <a:sym typeface="Calibri"/>
            </a:rPr>
            <a:t> Cows</a:t>
          </a:r>
          <a:endParaRPr sz="1400"/>
        </a:p>
        <a:p>
          <a:pPr indent="0" lvl="0" marL="0" rtl="0" algn="ctr">
            <a:spcBef>
              <a:spcPts val="0"/>
            </a:spcBef>
            <a:spcAft>
              <a:spcPts val="0"/>
            </a:spcAft>
            <a:buNone/>
          </a:pPr>
          <a:r>
            <a:t/>
          </a:r>
          <a:endParaRPr sz="1100"/>
        </a:p>
        <a:p>
          <a:pPr indent="0" lvl="0" marL="0" rtl="0" algn="ctr">
            <a:spcBef>
              <a:spcPts val="0"/>
            </a:spcBef>
            <a:spcAft>
              <a:spcPts val="0"/>
            </a:spcAft>
            <a:buNone/>
          </a:pPr>
          <a:r>
            <a:t/>
          </a:r>
          <a:endParaRPr sz="1100"/>
        </a:p>
      </xdr:txBody>
    </xdr:sp>
    <xdr:clientData fLocksWithSheet="0"/>
  </xdr:oneCellAnchor>
  <xdr:oneCellAnchor>
    <xdr:from>
      <xdr:col>6</xdr:col>
      <xdr:colOff>28575</xdr:colOff>
      <xdr:row>35</xdr:row>
      <xdr:rowOff>142875</xdr:rowOff>
    </xdr:from>
    <xdr:ext cx="1143000" cy="247650"/>
    <xdr:sp>
      <xdr:nvSpPr>
        <xdr:cNvPr id="57" name="Shape 57"/>
        <xdr:cNvSpPr/>
      </xdr:nvSpPr>
      <xdr:spPr>
        <a:xfrm>
          <a:off x="4788788" y="3670463"/>
          <a:ext cx="1114425" cy="219075"/>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Dogs</a:t>
          </a:r>
          <a:endParaRPr sz="1400"/>
        </a:p>
        <a:p>
          <a:pPr indent="0" lvl="0" marL="0" rtl="0" algn="ctr">
            <a:spcBef>
              <a:spcPts val="0"/>
            </a:spcBef>
            <a:spcAft>
              <a:spcPts val="0"/>
            </a:spcAft>
            <a:buNone/>
          </a:pPr>
          <a:r>
            <a:rPr lang="en-US" sz="1100">
              <a:solidFill>
                <a:schemeClr val="lt1"/>
              </a:solidFill>
              <a:latin typeface="Calibri"/>
              <a:ea typeface="Calibri"/>
              <a:cs typeface="Calibri"/>
              <a:sym typeface="Calibri"/>
            </a:rPr>
            <a:t>s</a:t>
          </a:r>
          <a:endParaRPr sz="1400"/>
        </a:p>
        <a:p>
          <a:pPr indent="0" lvl="0" marL="0" rtl="0" algn="ctr">
            <a:spcBef>
              <a:spcPts val="0"/>
            </a:spcBef>
            <a:spcAft>
              <a:spcPts val="0"/>
            </a:spcAft>
            <a:buNone/>
          </a:pPr>
          <a:r>
            <a:t/>
          </a:r>
          <a:endParaRPr sz="1100"/>
        </a:p>
        <a:p>
          <a:pPr indent="0" lvl="0" marL="0" rtl="0" algn="ctr">
            <a:spcBef>
              <a:spcPts val="0"/>
            </a:spcBef>
            <a:spcAft>
              <a:spcPts val="0"/>
            </a:spcAft>
            <a:buNone/>
          </a:pPr>
          <a:r>
            <a:t/>
          </a:r>
          <a:endParaRPr sz="1100"/>
        </a:p>
      </xdr:txBody>
    </xdr:sp>
    <xdr:clientData fLocksWithSheet="0"/>
  </xdr:oneCellAnchor>
  <xdr:oneCellAnchor>
    <xdr:from>
      <xdr:col>1</xdr:col>
      <xdr:colOff>266700</xdr:colOff>
      <xdr:row>25</xdr:row>
      <xdr:rowOff>114300</xdr:rowOff>
    </xdr:from>
    <xdr:ext cx="38100" cy="1609725"/>
    <xdr:grpSp>
      <xdr:nvGrpSpPr>
        <xdr:cNvPr id="2" name="Shape 2"/>
        <xdr:cNvGrpSpPr/>
      </xdr:nvGrpSpPr>
      <xdr:grpSpPr>
        <a:xfrm>
          <a:off x="5346000" y="2975138"/>
          <a:ext cx="0" cy="1609725"/>
          <a:chOff x="5346000" y="2975138"/>
          <a:chExt cx="0" cy="1609725"/>
        </a:xfrm>
      </xdr:grpSpPr>
      <xdr:cxnSp>
        <xdr:nvCxnSpPr>
          <xdr:cNvPr id="58" name="Shape 58"/>
          <xdr:cNvCxnSpPr/>
        </xdr:nvCxnSpPr>
        <xdr:spPr>
          <a:xfrm rot="10800000">
            <a:off x="5346000" y="2975138"/>
            <a:ext cx="0" cy="1609725"/>
          </a:xfrm>
          <a:prstGeom prst="straightConnector1">
            <a:avLst/>
          </a:prstGeom>
          <a:noFill/>
          <a:ln cap="flat" cmpd="sng" w="9525">
            <a:solidFill>
              <a:srgbClr val="375D8A"/>
            </a:solidFill>
            <a:prstDash val="solid"/>
            <a:round/>
            <a:headEnd len="sm" w="sm" type="none"/>
            <a:tailEnd len="med" w="med" type="stealth"/>
          </a:ln>
        </xdr:spPr>
      </xdr:cxnSp>
    </xdr:grpSp>
    <xdr:clientData fLocksWithSheet="0"/>
  </xdr:oneCellAnchor>
  <xdr:oneCellAnchor>
    <xdr:from>
      <xdr:col>6</xdr:col>
      <xdr:colOff>571500</xdr:colOff>
      <xdr:row>4</xdr:row>
      <xdr:rowOff>-9525</xdr:rowOff>
    </xdr:from>
    <xdr:ext cx="1552575" cy="304800"/>
    <xdr:sp>
      <xdr:nvSpPr>
        <xdr:cNvPr id="59" name="Shape 59">
          <a:hlinkClick r:id="rId2"/>
        </xdr:cNvPr>
        <xdr:cNvSpPr/>
      </xdr:nvSpPr>
      <xdr:spPr>
        <a:xfrm>
          <a:off x="4579238" y="3637125"/>
          <a:ext cx="1533525" cy="285750"/>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Times New Roman"/>
              <a:ea typeface="Times New Roman"/>
              <a:cs typeface="Times New Roman"/>
              <a:sym typeface="Times New Roman"/>
            </a:rPr>
            <a:t>Return to Part I</a:t>
          </a:r>
          <a:endParaRPr sz="1400"/>
        </a:p>
      </xdr:txBody>
    </xdr:sp>
    <xdr:clientData fLocksWithSheet="0"/>
  </xdr:oneCellAnchor>
  <xdr:oneCellAnchor>
    <xdr:from>
      <xdr:col>10</xdr:col>
      <xdr:colOff>571500</xdr:colOff>
      <xdr:row>30</xdr:row>
      <xdr:rowOff>-9525</xdr:rowOff>
    </xdr:from>
    <xdr:ext cx="1628775" cy="323850"/>
    <xdr:sp>
      <xdr:nvSpPr>
        <xdr:cNvPr id="60" name="Shape 60">
          <a:hlinkClick r:id="rId3"/>
        </xdr:cNvPr>
        <xdr:cNvSpPr/>
      </xdr:nvSpPr>
      <xdr:spPr>
        <a:xfrm>
          <a:off x="4545900" y="3627600"/>
          <a:ext cx="1600200" cy="304800"/>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Times New Roman"/>
              <a:ea typeface="Times New Roman"/>
              <a:cs typeface="Times New Roman"/>
              <a:sym typeface="Times New Roman"/>
            </a:rPr>
            <a:t>Return to Part I</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9525</xdr:colOff>
      <xdr:row>14</xdr:row>
      <xdr:rowOff>85725</xdr:rowOff>
    </xdr:from>
    <xdr:ext cx="4305300" cy="2657475"/>
    <xdr:graphicFrame>
      <xdr:nvGraphicFramePr>
        <xdr:cNvPr id="2" name="Chart 2"/>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4</xdr:col>
      <xdr:colOff>495300</xdr:colOff>
      <xdr:row>16</xdr:row>
      <xdr:rowOff>85725</xdr:rowOff>
    </xdr:from>
    <xdr:ext cx="38100" cy="1952625"/>
    <xdr:grpSp>
      <xdr:nvGrpSpPr>
        <xdr:cNvPr id="2" name="Shape 2"/>
        <xdr:cNvGrpSpPr/>
      </xdr:nvGrpSpPr>
      <xdr:grpSpPr>
        <a:xfrm>
          <a:off x="5346000" y="2803688"/>
          <a:ext cx="0" cy="1952625"/>
          <a:chOff x="5346000" y="2803688"/>
          <a:chExt cx="0" cy="1952625"/>
        </a:xfrm>
      </xdr:grpSpPr>
      <xdr:cxnSp>
        <xdr:nvCxnSpPr>
          <xdr:cNvPr id="61" name="Shape 61"/>
          <xdr:cNvCxnSpPr/>
        </xdr:nvCxnSpPr>
        <xdr:spPr>
          <a:xfrm>
            <a:off x="5346000" y="2803688"/>
            <a:ext cx="0" cy="1952625"/>
          </a:xfrm>
          <a:prstGeom prst="straightConnector1">
            <a:avLst/>
          </a:prstGeom>
          <a:noFill/>
          <a:ln cap="flat" cmpd="sng" w="9525">
            <a:solidFill>
              <a:srgbClr val="375D8A"/>
            </a:solidFill>
            <a:prstDash val="solid"/>
            <a:round/>
            <a:headEnd len="sm" w="sm" type="none"/>
            <a:tailEnd len="sm" w="sm" type="none"/>
          </a:ln>
        </xdr:spPr>
      </xdr:cxnSp>
    </xdr:grpSp>
    <xdr:clientData fLocksWithSheet="0"/>
  </xdr:oneCellAnchor>
  <xdr:oneCellAnchor>
    <xdr:from>
      <xdr:col>3</xdr:col>
      <xdr:colOff>600075</xdr:colOff>
      <xdr:row>13</xdr:row>
      <xdr:rowOff>95250</xdr:rowOff>
    </xdr:from>
    <xdr:ext cx="2333625" cy="38100"/>
    <xdr:grpSp>
      <xdr:nvGrpSpPr>
        <xdr:cNvPr id="2" name="Shape 2"/>
        <xdr:cNvGrpSpPr/>
      </xdr:nvGrpSpPr>
      <xdr:grpSpPr>
        <a:xfrm>
          <a:off x="4179188" y="3780000"/>
          <a:ext cx="2333625" cy="0"/>
          <a:chOff x="4179188" y="3780000"/>
          <a:chExt cx="2333625" cy="0"/>
        </a:xfrm>
      </xdr:grpSpPr>
      <xdr:cxnSp>
        <xdr:nvCxnSpPr>
          <xdr:cNvPr id="62" name="Shape 62"/>
          <xdr:cNvCxnSpPr/>
        </xdr:nvCxnSpPr>
        <xdr:spPr>
          <a:xfrm>
            <a:off x="4179188" y="3780000"/>
            <a:ext cx="2333625" cy="0"/>
          </a:xfrm>
          <a:prstGeom prst="straightConnector1">
            <a:avLst/>
          </a:prstGeom>
          <a:noFill/>
          <a:ln cap="flat" cmpd="sng" w="9525">
            <a:solidFill>
              <a:srgbClr val="375D8A"/>
            </a:solidFill>
            <a:prstDash val="solid"/>
            <a:round/>
            <a:headEnd len="sm" w="sm" type="none"/>
            <a:tailEnd len="med" w="med" type="stealth"/>
          </a:ln>
        </xdr:spPr>
      </xdr:cxnSp>
    </xdr:grpSp>
    <xdr:clientData fLocksWithSheet="0"/>
  </xdr:oneCellAnchor>
  <xdr:oneCellAnchor>
    <xdr:from>
      <xdr:col>1</xdr:col>
      <xdr:colOff>266700</xdr:colOff>
      <xdr:row>17</xdr:row>
      <xdr:rowOff>104775</xdr:rowOff>
    </xdr:from>
    <xdr:ext cx="28575" cy="1390650"/>
    <xdr:grpSp>
      <xdr:nvGrpSpPr>
        <xdr:cNvPr id="2" name="Shape 2"/>
        <xdr:cNvGrpSpPr/>
      </xdr:nvGrpSpPr>
      <xdr:grpSpPr>
        <a:xfrm>
          <a:off x="5341238" y="3084675"/>
          <a:ext cx="9525" cy="1390650"/>
          <a:chOff x="5341238" y="3084675"/>
          <a:chExt cx="9525" cy="1390650"/>
        </a:xfrm>
      </xdr:grpSpPr>
      <xdr:cxnSp>
        <xdr:nvCxnSpPr>
          <xdr:cNvPr id="63" name="Shape 63"/>
          <xdr:cNvCxnSpPr/>
        </xdr:nvCxnSpPr>
        <xdr:spPr>
          <a:xfrm flipH="1" rot="10800000">
            <a:off x="5341238" y="3084675"/>
            <a:ext cx="9525" cy="1390650"/>
          </a:xfrm>
          <a:prstGeom prst="straightConnector1">
            <a:avLst/>
          </a:prstGeom>
          <a:noFill/>
          <a:ln cap="flat" cmpd="sng" w="9525">
            <a:solidFill>
              <a:srgbClr val="375D8A"/>
            </a:solidFill>
            <a:prstDash val="solid"/>
            <a:round/>
            <a:headEnd len="sm" w="sm" type="none"/>
            <a:tailEnd len="med" w="med" type="stealth"/>
          </a:ln>
        </xdr:spPr>
      </xdr:cxnSp>
    </xdr:grpSp>
    <xdr:clientData fLocksWithSheet="0"/>
  </xdr:oneCellAnchor>
  <xdr:oneCellAnchor>
    <xdr:from>
      <xdr:col>5</xdr:col>
      <xdr:colOff>571500</xdr:colOff>
      <xdr:row>1</xdr:row>
      <xdr:rowOff>-9525</xdr:rowOff>
    </xdr:from>
    <xdr:ext cx="1666875" cy="304800"/>
    <xdr:sp>
      <xdr:nvSpPr>
        <xdr:cNvPr id="64" name="Shape 64">
          <a:hlinkClick r:id="rId2"/>
        </xdr:cNvPr>
        <xdr:cNvSpPr/>
      </xdr:nvSpPr>
      <xdr:spPr>
        <a:xfrm>
          <a:off x="4526850" y="3637125"/>
          <a:ext cx="1638300" cy="285750"/>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Times New Roman"/>
              <a:ea typeface="Times New Roman"/>
              <a:cs typeface="Times New Roman"/>
              <a:sym typeface="Times New Roman"/>
            </a:rPr>
            <a:t>Return to Part I</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11</xdr:row>
      <xdr:rowOff>0</xdr:rowOff>
    </xdr:from>
    <xdr:ext cx="4533900" cy="2609850"/>
    <xdr:graphicFrame>
      <xdr:nvGraphicFramePr>
        <xdr:cNvPr id="3" name="Chart 3"/>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5</xdr:col>
      <xdr:colOff>571500</xdr:colOff>
      <xdr:row>1</xdr:row>
      <xdr:rowOff>-9525</xdr:rowOff>
    </xdr:from>
    <xdr:ext cx="1495425" cy="304800"/>
    <xdr:sp>
      <xdr:nvSpPr>
        <xdr:cNvPr id="65" name="Shape 65">
          <a:hlinkClick r:id="rId2"/>
        </xdr:cNvPr>
        <xdr:cNvSpPr/>
      </xdr:nvSpPr>
      <xdr:spPr>
        <a:xfrm>
          <a:off x="4612575" y="3637125"/>
          <a:ext cx="1466850" cy="285750"/>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Times New Roman"/>
              <a:ea typeface="Times New Roman"/>
              <a:cs typeface="Times New Roman"/>
              <a:sym typeface="Times New Roman"/>
            </a:rPr>
            <a:t>Return to Part I</a:t>
          </a:r>
          <a:endParaRPr sz="1400"/>
        </a:p>
      </xdr:txBody>
    </xdr:sp>
    <xdr:clientData fLocksWithSheet="0"/>
  </xdr:oneCellAnchor>
  <xdr:oneCellAnchor>
    <xdr:from>
      <xdr:col>4</xdr:col>
      <xdr:colOff>247650</xdr:colOff>
      <xdr:row>9</xdr:row>
      <xdr:rowOff>114300</xdr:rowOff>
    </xdr:from>
    <xdr:ext cx="523875" cy="238125"/>
    <xdr:sp>
      <xdr:nvSpPr>
        <xdr:cNvPr id="66" name="Shape 66"/>
        <xdr:cNvSpPr/>
      </xdr:nvSpPr>
      <xdr:spPr>
        <a:xfrm>
          <a:off x="5098350" y="3670463"/>
          <a:ext cx="495300" cy="219075"/>
        </a:xfrm>
        <a:prstGeom prst="rect">
          <a:avLst/>
        </a:prstGeom>
        <a:solidFill>
          <a:srgbClr val="938953"/>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FP</a:t>
          </a:r>
          <a:endParaRPr sz="1400"/>
        </a:p>
        <a:p>
          <a:pPr indent="0" lvl="0" marL="0" rtl="0" algn="ctr">
            <a:spcBef>
              <a:spcPts val="0"/>
            </a:spcBef>
            <a:spcAft>
              <a:spcPts val="0"/>
            </a:spcAft>
            <a:buNone/>
          </a:pPr>
          <a:r>
            <a:t/>
          </a:r>
          <a:endParaRPr sz="1100"/>
        </a:p>
      </xdr:txBody>
    </xdr:sp>
    <xdr:clientData fLocksWithSheet="0"/>
  </xdr:oneCellAnchor>
  <xdr:oneCellAnchor>
    <xdr:from>
      <xdr:col>4</xdr:col>
      <xdr:colOff>247650</xdr:colOff>
      <xdr:row>25</xdr:row>
      <xdr:rowOff>76200</xdr:rowOff>
    </xdr:from>
    <xdr:ext cx="523875" cy="228600"/>
    <xdr:sp>
      <xdr:nvSpPr>
        <xdr:cNvPr id="67" name="Shape 67"/>
        <xdr:cNvSpPr/>
      </xdr:nvSpPr>
      <xdr:spPr>
        <a:xfrm>
          <a:off x="5098350" y="3675225"/>
          <a:ext cx="495300" cy="209550"/>
        </a:xfrm>
        <a:prstGeom prst="rect">
          <a:avLst/>
        </a:prstGeom>
        <a:solidFill>
          <a:srgbClr val="938953"/>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SP</a:t>
          </a:r>
          <a:endParaRPr sz="1400"/>
        </a:p>
        <a:p>
          <a:pPr indent="0" lvl="0" marL="0" rtl="0" algn="r">
            <a:spcBef>
              <a:spcPts val="0"/>
            </a:spcBef>
            <a:spcAft>
              <a:spcPts val="0"/>
            </a:spcAft>
            <a:buNone/>
          </a:pPr>
          <a:r>
            <a:t/>
          </a:r>
          <a:endParaRPr sz="1100"/>
        </a:p>
        <a:p>
          <a:pPr indent="0" lvl="0" marL="0" rtl="0" algn="r">
            <a:spcBef>
              <a:spcPts val="0"/>
            </a:spcBef>
            <a:spcAft>
              <a:spcPts val="0"/>
            </a:spcAft>
            <a:buNone/>
          </a:pPr>
          <a:r>
            <a:t/>
          </a:r>
          <a:endParaRPr sz="1100"/>
        </a:p>
      </xdr:txBody>
    </xdr:sp>
    <xdr:clientData fLocksWithSheet="0"/>
  </xdr:oneCellAnchor>
  <xdr:oneCellAnchor>
    <xdr:from>
      <xdr:col>0</xdr:col>
      <xdr:colOff>209550</xdr:colOff>
      <xdr:row>17</xdr:row>
      <xdr:rowOff>85725</xdr:rowOff>
    </xdr:from>
    <xdr:ext cx="381000" cy="247650"/>
    <xdr:sp>
      <xdr:nvSpPr>
        <xdr:cNvPr id="68" name="Shape 68"/>
        <xdr:cNvSpPr/>
      </xdr:nvSpPr>
      <xdr:spPr>
        <a:xfrm>
          <a:off x="5165025" y="3665700"/>
          <a:ext cx="361950" cy="228600"/>
        </a:xfrm>
        <a:prstGeom prst="rect">
          <a:avLst/>
        </a:prstGeom>
        <a:solidFill>
          <a:srgbClr val="938953"/>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CP</a:t>
          </a:r>
          <a:endParaRPr sz="1400"/>
        </a:p>
        <a:p>
          <a:pPr indent="0" lvl="0" marL="0" rtl="0" algn="l">
            <a:spcBef>
              <a:spcPts val="0"/>
            </a:spcBef>
            <a:spcAft>
              <a:spcPts val="0"/>
            </a:spcAft>
            <a:buNone/>
          </a:pPr>
          <a:r>
            <a:t/>
          </a:r>
          <a:endParaRPr sz="1100"/>
        </a:p>
      </xdr:txBody>
    </xdr:sp>
    <xdr:clientData fLocksWithSheet="0"/>
  </xdr:oneCellAnchor>
  <xdr:oneCellAnchor>
    <xdr:from>
      <xdr:col>8</xdr:col>
      <xdr:colOff>304800</xdr:colOff>
      <xdr:row>17</xdr:row>
      <xdr:rowOff>123825</xdr:rowOff>
    </xdr:from>
    <xdr:ext cx="323850" cy="238125"/>
    <xdr:sp>
      <xdr:nvSpPr>
        <xdr:cNvPr id="69" name="Shape 69"/>
        <xdr:cNvSpPr/>
      </xdr:nvSpPr>
      <xdr:spPr>
        <a:xfrm>
          <a:off x="5198363" y="3670463"/>
          <a:ext cx="295275" cy="219075"/>
        </a:xfrm>
        <a:prstGeom prst="rect">
          <a:avLst/>
        </a:prstGeom>
        <a:solidFill>
          <a:srgbClr val="938953"/>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IP</a:t>
          </a:r>
          <a:endParaRPr sz="1400"/>
        </a:p>
        <a:p>
          <a:pPr indent="0" lvl="0" marL="0" rtl="0" algn="ctr">
            <a:spcBef>
              <a:spcPts val="0"/>
            </a:spcBef>
            <a:spcAft>
              <a:spcPts val="0"/>
            </a:spcAft>
            <a:buNone/>
          </a:pPr>
          <a:r>
            <a:t/>
          </a:r>
          <a:endParaRPr sz="1100"/>
        </a:p>
        <a:p>
          <a:pPr indent="0" lvl="0" marL="0" rtl="0" algn="ctr">
            <a:spcBef>
              <a:spcPts val="0"/>
            </a:spcBef>
            <a:spcAft>
              <a:spcPts val="0"/>
            </a:spcAft>
            <a:buNone/>
          </a:pPr>
          <a:r>
            <a:rPr lang="en-US" sz="1100">
              <a:solidFill>
                <a:schemeClr val="lt1"/>
              </a:solidFill>
              <a:latin typeface="Calibri"/>
              <a:ea typeface="Calibri"/>
              <a:cs typeface="Calibri"/>
              <a:sym typeface="Calibri"/>
            </a:rPr>
            <a:t>IPIP</a:t>
          </a:r>
          <a:endParaRPr sz="1400"/>
        </a:p>
      </xdr:txBody>
    </xdr:sp>
    <xdr:clientData fLocksWithSheet="0"/>
  </xdr:oneCellAnchor>
  <xdr:oneCellAnchor>
    <xdr:from>
      <xdr:col>1</xdr:col>
      <xdr:colOff>0</xdr:colOff>
      <xdr:row>23</xdr:row>
      <xdr:rowOff>161925</xdr:rowOff>
    </xdr:from>
    <xdr:ext cx="962025" cy="266700"/>
    <xdr:sp>
      <xdr:nvSpPr>
        <xdr:cNvPr id="70" name="Shape 70"/>
        <xdr:cNvSpPr/>
      </xdr:nvSpPr>
      <xdr:spPr>
        <a:xfrm>
          <a:off x="4874513" y="3660938"/>
          <a:ext cx="942975" cy="238125"/>
        </a:xfrm>
        <a:prstGeom prst="rect">
          <a:avLst/>
        </a:prstGeom>
        <a:solidFill>
          <a:schemeClr val="accent1"/>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Defensive</a:t>
          </a:r>
          <a:endParaRPr sz="1400"/>
        </a:p>
      </xdr:txBody>
    </xdr:sp>
    <xdr:clientData fLocksWithSheet="0"/>
  </xdr:oneCellAnchor>
  <xdr:oneCellAnchor>
    <xdr:from>
      <xdr:col>1</xdr:col>
      <xdr:colOff>0</xdr:colOff>
      <xdr:row>11</xdr:row>
      <xdr:rowOff>0</xdr:rowOff>
    </xdr:from>
    <xdr:ext cx="990600" cy="266700"/>
    <xdr:sp>
      <xdr:nvSpPr>
        <xdr:cNvPr id="71" name="Shape 71"/>
        <xdr:cNvSpPr/>
      </xdr:nvSpPr>
      <xdr:spPr>
        <a:xfrm>
          <a:off x="4860225" y="3656175"/>
          <a:ext cx="971550" cy="247650"/>
        </a:xfrm>
        <a:prstGeom prst="rect">
          <a:avLst/>
        </a:prstGeom>
        <a:solidFill>
          <a:schemeClr val="accent1"/>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Conservative</a:t>
          </a:r>
          <a:endParaRPr sz="1400"/>
        </a:p>
      </xdr:txBody>
    </xdr:sp>
    <xdr:clientData fLocksWithSheet="0"/>
  </xdr:oneCellAnchor>
  <xdr:oneCellAnchor>
    <xdr:from>
      <xdr:col>6</xdr:col>
      <xdr:colOff>495300</xdr:colOff>
      <xdr:row>11</xdr:row>
      <xdr:rowOff>0</xdr:rowOff>
    </xdr:from>
    <xdr:ext cx="971550" cy="266700"/>
    <xdr:sp>
      <xdr:nvSpPr>
        <xdr:cNvPr id="72" name="Shape 72"/>
        <xdr:cNvSpPr/>
      </xdr:nvSpPr>
      <xdr:spPr>
        <a:xfrm>
          <a:off x="4874513" y="3656175"/>
          <a:ext cx="942975" cy="247650"/>
        </a:xfrm>
        <a:prstGeom prst="rect">
          <a:avLst/>
        </a:prstGeom>
        <a:solidFill>
          <a:schemeClr val="accent1"/>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Aggressive</a:t>
          </a:r>
          <a:endParaRPr sz="1400"/>
        </a:p>
      </xdr:txBody>
    </xdr:sp>
    <xdr:clientData fLocksWithSheet="0"/>
  </xdr:oneCellAnchor>
  <xdr:oneCellAnchor>
    <xdr:from>
      <xdr:col>6</xdr:col>
      <xdr:colOff>495300</xdr:colOff>
      <xdr:row>24</xdr:row>
      <xdr:rowOff>0</xdr:rowOff>
    </xdr:from>
    <xdr:ext cx="971550" cy="266700"/>
    <xdr:sp>
      <xdr:nvSpPr>
        <xdr:cNvPr id="73" name="Shape 73"/>
        <xdr:cNvSpPr/>
      </xdr:nvSpPr>
      <xdr:spPr>
        <a:xfrm>
          <a:off x="4874513" y="3656175"/>
          <a:ext cx="942975" cy="247650"/>
        </a:xfrm>
        <a:prstGeom prst="rect">
          <a:avLst/>
        </a:prstGeom>
        <a:solidFill>
          <a:schemeClr val="accent1"/>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Competitive</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142875</xdr:colOff>
      <xdr:row>14</xdr:row>
      <xdr:rowOff>123825</xdr:rowOff>
    </xdr:from>
    <xdr:ext cx="4391025" cy="2743200"/>
    <xdr:graphicFrame>
      <xdr:nvGraphicFramePr>
        <xdr:cNvPr id="4" name="Chart 4"/>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5</xdr:col>
      <xdr:colOff>571500</xdr:colOff>
      <xdr:row>1</xdr:row>
      <xdr:rowOff>-9525</xdr:rowOff>
    </xdr:from>
    <xdr:ext cx="1476375" cy="419100"/>
    <xdr:sp>
      <xdr:nvSpPr>
        <xdr:cNvPr id="74" name="Shape 74">
          <a:hlinkClick r:id="rId2"/>
        </xdr:cNvPr>
        <xdr:cNvSpPr/>
      </xdr:nvSpPr>
      <xdr:spPr>
        <a:xfrm>
          <a:off x="4622100" y="3579975"/>
          <a:ext cx="1447800" cy="400050"/>
        </a:xfrm>
        <a:prstGeom prst="roundRect">
          <a:avLst>
            <a:gd fmla="val 16667" name="adj"/>
          </a:avLst>
        </a:prstGeom>
        <a:solidFill>
          <a:schemeClr val="accent1"/>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Times New Roman"/>
              <a:ea typeface="Times New Roman"/>
              <a:cs typeface="Times New Roman"/>
              <a:sym typeface="Times New Roman"/>
            </a:rPr>
            <a:t>Return to Part I</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5.14"/>
    <col customWidth="1" min="2" max="2" width="96.71"/>
    <col customWidth="1" min="3" max="3" width="8.71"/>
    <col customWidth="1" min="4" max="4" width="10.43"/>
    <col customWidth="1" min="5" max="5" width="4.71"/>
    <col customWidth="1" min="6" max="6" width="11.14"/>
    <col customWidth="1" min="7" max="7" width="5.0"/>
    <col customWidth="1" min="8" max="8" width="12.29"/>
    <col customWidth="1" min="9" max="9" width="5.29"/>
    <col customWidth="1" min="10" max="10" width="11.43"/>
    <col customWidth="1" min="11" max="26" width="8.71"/>
  </cols>
  <sheetData>
    <row r="1" ht="87.75" customHeight="1">
      <c r="A1" s="1"/>
      <c r="B1" s="2"/>
      <c r="C1" s="3"/>
      <c r="D1" s="3"/>
      <c r="E1" s="3"/>
      <c r="F1" s="3"/>
      <c r="G1" s="4"/>
      <c r="H1" s="1"/>
      <c r="I1" s="1"/>
      <c r="J1" s="1"/>
      <c r="K1" s="1"/>
      <c r="L1" s="1"/>
      <c r="M1" s="1"/>
      <c r="N1" s="1"/>
      <c r="O1" s="1"/>
      <c r="P1" s="1"/>
      <c r="Q1" s="1"/>
      <c r="R1" s="1"/>
      <c r="S1" s="1"/>
      <c r="T1" s="1"/>
      <c r="U1" s="1"/>
      <c r="V1" s="1"/>
      <c r="W1" s="5"/>
      <c r="X1" s="5"/>
      <c r="Y1" s="5"/>
      <c r="Z1" s="5"/>
    </row>
    <row r="2" ht="31.5" customHeight="1">
      <c r="A2" s="1"/>
      <c r="B2" s="6" t="s">
        <v>0</v>
      </c>
      <c r="C2" s="7"/>
      <c r="D2" s="7"/>
      <c r="E2" s="7"/>
      <c r="F2" s="7"/>
      <c r="G2" s="8"/>
      <c r="H2" s="9"/>
      <c r="I2" s="9"/>
      <c r="J2" s="9"/>
      <c r="K2" s="9"/>
      <c r="L2" s="1"/>
      <c r="M2" s="1"/>
      <c r="N2" s="1"/>
      <c r="O2" s="1"/>
      <c r="P2" s="1"/>
      <c r="Q2" s="1"/>
      <c r="R2" s="1"/>
      <c r="S2" s="1"/>
      <c r="T2" s="1"/>
      <c r="U2" s="1"/>
      <c r="V2" s="1"/>
      <c r="W2" s="5"/>
      <c r="X2" s="5"/>
      <c r="Y2" s="5"/>
      <c r="Z2" s="5"/>
    </row>
    <row r="3" ht="11.25" customHeight="1">
      <c r="A3" s="9"/>
      <c r="B3" s="9"/>
      <c r="C3" s="9"/>
      <c r="D3" s="9"/>
      <c r="E3" s="9"/>
      <c r="F3" s="9"/>
      <c r="G3" s="9"/>
      <c r="H3" s="9"/>
      <c r="I3" s="9"/>
      <c r="J3" s="9"/>
      <c r="K3" s="9"/>
      <c r="L3" s="1"/>
      <c r="M3" s="1"/>
      <c r="N3" s="1"/>
      <c r="O3" s="1"/>
      <c r="P3" s="1"/>
      <c r="Q3" s="1"/>
      <c r="R3" s="1"/>
      <c r="S3" s="1"/>
      <c r="T3" s="1"/>
      <c r="U3" s="1"/>
      <c r="V3" s="1"/>
      <c r="W3" s="5"/>
      <c r="X3" s="5"/>
      <c r="Y3" s="5"/>
      <c r="Z3" s="5"/>
    </row>
    <row r="4" ht="14.25" customHeight="1">
      <c r="A4" s="10"/>
      <c r="B4" s="11" t="s">
        <v>1</v>
      </c>
      <c r="C4" s="12"/>
      <c r="D4" s="12"/>
      <c r="E4" s="12"/>
      <c r="F4" s="12"/>
      <c r="G4" s="13"/>
      <c r="H4" s="9"/>
      <c r="I4" s="9"/>
      <c r="J4" s="9"/>
      <c r="K4" s="9"/>
      <c r="L4" s="1"/>
      <c r="M4" s="1"/>
      <c r="N4" s="1"/>
      <c r="O4" s="1"/>
      <c r="P4" s="1"/>
      <c r="Q4" s="1"/>
      <c r="R4" s="1"/>
      <c r="S4" s="1"/>
      <c r="T4" s="1"/>
      <c r="U4" s="1"/>
      <c r="V4" s="1"/>
      <c r="W4" s="5"/>
      <c r="X4" s="5"/>
      <c r="Y4" s="5"/>
      <c r="Z4" s="5"/>
    </row>
    <row r="5" ht="78.75" customHeight="1">
      <c r="A5" s="10"/>
      <c r="B5" s="14" t="s">
        <v>2</v>
      </c>
      <c r="C5" s="7"/>
      <c r="D5" s="7"/>
      <c r="E5" s="7"/>
      <c r="F5" s="7"/>
      <c r="G5" s="8"/>
      <c r="H5" s="9"/>
      <c r="I5" s="9"/>
      <c r="J5" s="9"/>
      <c r="K5" s="15"/>
      <c r="L5" s="1"/>
      <c r="M5" s="1"/>
      <c r="N5" s="1"/>
      <c r="O5" s="1"/>
      <c r="P5" s="1"/>
      <c r="Q5" s="1"/>
      <c r="R5" s="1"/>
      <c r="S5" s="1"/>
      <c r="T5" s="1"/>
      <c r="U5" s="1"/>
      <c r="V5" s="1"/>
      <c r="W5" s="5"/>
      <c r="X5" s="5"/>
      <c r="Y5" s="5"/>
      <c r="Z5" s="5"/>
    </row>
    <row r="6" ht="14.25" customHeight="1">
      <c r="A6" s="9"/>
      <c r="B6" s="9"/>
      <c r="C6" s="9"/>
      <c r="D6" s="9"/>
      <c r="E6" s="9"/>
      <c r="F6" s="9"/>
      <c r="G6" s="9"/>
      <c r="H6" s="9"/>
      <c r="I6" s="9"/>
      <c r="J6" s="9"/>
      <c r="K6" s="9"/>
      <c r="L6" s="1"/>
      <c r="M6" s="1"/>
      <c r="N6" s="1"/>
      <c r="O6" s="1"/>
      <c r="P6" s="1"/>
      <c r="Q6" s="1"/>
      <c r="R6" s="1"/>
      <c r="S6" s="1"/>
      <c r="T6" s="1"/>
      <c r="U6" s="1"/>
      <c r="V6" s="1"/>
      <c r="W6" s="5"/>
      <c r="X6" s="5"/>
      <c r="Y6" s="5"/>
      <c r="Z6" s="5"/>
    </row>
    <row r="7" ht="14.25" customHeight="1">
      <c r="A7" s="16"/>
      <c r="B7" s="6" t="s">
        <v>3</v>
      </c>
      <c r="C7" s="7"/>
      <c r="D7" s="7"/>
      <c r="E7" s="7"/>
      <c r="F7" s="7"/>
      <c r="G7" s="8"/>
      <c r="H7" s="9"/>
      <c r="I7" s="9"/>
      <c r="J7" s="9"/>
      <c r="K7" s="9"/>
      <c r="L7" s="1"/>
      <c r="M7" s="1"/>
      <c r="N7" s="1"/>
      <c r="O7" s="1"/>
      <c r="P7" s="1"/>
      <c r="Q7" s="1"/>
      <c r="R7" s="1"/>
      <c r="S7" s="1"/>
      <c r="T7" s="1"/>
      <c r="U7" s="1"/>
      <c r="V7" s="1"/>
      <c r="W7" s="5"/>
      <c r="X7" s="5"/>
      <c r="Y7" s="5"/>
      <c r="Z7" s="5"/>
    </row>
    <row r="8" ht="14.25" customHeight="1">
      <c r="A8" s="17"/>
      <c r="B8" s="1"/>
      <c r="C8" s="1"/>
      <c r="D8" s="1"/>
      <c r="E8" s="1"/>
      <c r="F8" s="1"/>
      <c r="G8" s="1"/>
      <c r="H8" s="9"/>
      <c r="I8" s="9"/>
      <c r="J8" s="9"/>
      <c r="K8" s="9"/>
      <c r="L8" s="1"/>
      <c r="M8" s="1"/>
      <c r="N8" s="1"/>
      <c r="O8" s="1"/>
      <c r="P8" s="1"/>
      <c r="Q8" s="1"/>
      <c r="R8" s="1"/>
      <c r="S8" s="1"/>
      <c r="T8" s="1"/>
      <c r="U8" s="1"/>
      <c r="V8" s="1"/>
      <c r="W8" s="5"/>
      <c r="X8" s="5"/>
      <c r="Y8" s="5"/>
      <c r="Z8" s="5"/>
    </row>
    <row r="9" ht="33.75" customHeight="1">
      <c r="A9" s="18">
        <v>1.0</v>
      </c>
      <c r="B9" s="19" t="s">
        <v>4</v>
      </c>
      <c r="C9" s="7"/>
      <c r="D9" s="7"/>
      <c r="E9" s="7"/>
      <c r="F9" s="7"/>
      <c r="G9" s="8"/>
      <c r="H9" s="9"/>
      <c r="I9" s="9"/>
      <c r="J9" s="9"/>
      <c r="K9" s="9"/>
      <c r="L9" s="1"/>
      <c r="M9" s="1"/>
      <c r="N9" s="1"/>
      <c r="O9" s="1"/>
      <c r="P9" s="1"/>
      <c r="Q9" s="1"/>
      <c r="R9" s="1"/>
      <c r="S9" s="1"/>
      <c r="T9" s="1"/>
      <c r="U9" s="1"/>
      <c r="V9" s="1"/>
      <c r="W9" s="5"/>
      <c r="X9" s="5"/>
      <c r="Y9" s="5"/>
      <c r="Z9" s="5"/>
    </row>
    <row r="10" ht="14.25" customHeight="1">
      <c r="A10" s="9"/>
      <c r="B10" s="20"/>
      <c r="C10" s="9"/>
      <c r="D10" s="9"/>
      <c r="E10" s="9"/>
      <c r="F10" s="9"/>
      <c r="G10" s="9"/>
      <c r="H10" s="9"/>
      <c r="I10" s="9"/>
      <c r="J10" s="9"/>
      <c r="K10" s="9"/>
      <c r="L10" s="1"/>
      <c r="M10" s="1"/>
      <c r="N10" s="1"/>
      <c r="O10" s="1"/>
      <c r="P10" s="1"/>
      <c r="Q10" s="1"/>
      <c r="R10" s="1"/>
      <c r="S10" s="1"/>
      <c r="T10" s="1"/>
      <c r="U10" s="1"/>
      <c r="V10" s="1"/>
      <c r="W10" s="5"/>
      <c r="X10" s="5"/>
      <c r="Y10" s="5"/>
      <c r="Z10" s="5"/>
    </row>
    <row r="11" ht="77.25" customHeight="1">
      <c r="A11" s="18">
        <v>2.0</v>
      </c>
      <c r="B11" s="14" t="s">
        <v>5</v>
      </c>
      <c r="C11" s="7"/>
      <c r="D11" s="7"/>
      <c r="E11" s="7"/>
      <c r="F11" s="7"/>
      <c r="G11" s="8"/>
      <c r="H11" s="9"/>
      <c r="I11" s="9"/>
      <c r="J11" s="9"/>
      <c r="K11" s="9"/>
      <c r="L11" s="1"/>
      <c r="M11" s="1"/>
      <c r="N11" s="1"/>
      <c r="O11" s="1"/>
      <c r="P11" s="1"/>
      <c r="Q11" s="1"/>
      <c r="R11" s="1"/>
      <c r="S11" s="1"/>
      <c r="T11" s="1"/>
      <c r="U11" s="1"/>
      <c r="V11" s="1"/>
      <c r="W11" s="5"/>
      <c r="X11" s="5"/>
      <c r="Y11" s="5"/>
      <c r="Z11" s="5"/>
    </row>
    <row r="12" ht="14.25" customHeight="1">
      <c r="A12" s="9"/>
      <c r="B12" s="21"/>
      <c r="C12" s="9"/>
      <c r="D12" s="9"/>
      <c r="E12" s="9"/>
      <c r="F12" s="9"/>
      <c r="G12" s="9"/>
      <c r="H12" s="9"/>
      <c r="I12" s="9"/>
      <c r="J12" s="9"/>
      <c r="K12" s="9"/>
      <c r="L12" s="1"/>
      <c r="M12" s="1"/>
      <c r="N12" s="1"/>
      <c r="O12" s="1"/>
      <c r="P12" s="1"/>
      <c r="Q12" s="1"/>
      <c r="R12" s="1"/>
      <c r="S12" s="1"/>
      <c r="T12" s="1"/>
      <c r="U12" s="1"/>
      <c r="V12" s="1"/>
      <c r="W12" s="5"/>
      <c r="X12" s="5"/>
      <c r="Y12" s="5"/>
      <c r="Z12" s="5"/>
    </row>
    <row r="13" ht="14.25" customHeight="1">
      <c r="A13" s="9"/>
      <c r="B13" s="6" t="s">
        <v>6</v>
      </c>
      <c r="C13" s="7"/>
      <c r="D13" s="7"/>
      <c r="E13" s="7"/>
      <c r="F13" s="7"/>
      <c r="G13" s="8"/>
      <c r="H13" s="9"/>
      <c r="I13" s="9"/>
      <c r="J13" s="9"/>
      <c r="K13" s="9"/>
      <c r="L13" s="1"/>
      <c r="M13" s="1"/>
      <c r="N13" s="1"/>
      <c r="O13" s="1"/>
      <c r="P13" s="1"/>
      <c r="Q13" s="1"/>
      <c r="R13" s="1"/>
      <c r="S13" s="1"/>
      <c r="T13" s="1"/>
      <c r="U13" s="1"/>
      <c r="V13" s="1"/>
      <c r="W13" s="5"/>
      <c r="X13" s="5"/>
      <c r="Y13" s="5"/>
      <c r="Z13" s="5"/>
    </row>
    <row r="14" ht="14.25" customHeight="1">
      <c r="A14" s="9"/>
      <c r="B14" s="9"/>
      <c r="C14" s="9"/>
      <c r="D14" s="9"/>
      <c r="E14" s="9"/>
      <c r="F14" s="9"/>
      <c r="G14" s="9"/>
      <c r="H14" s="9"/>
      <c r="I14" s="9"/>
      <c r="J14" s="9"/>
      <c r="K14" s="9"/>
      <c r="L14" s="1"/>
      <c r="M14" s="1"/>
      <c r="N14" s="1"/>
      <c r="O14" s="1"/>
      <c r="P14" s="1"/>
      <c r="Q14" s="1"/>
      <c r="R14" s="1"/>
      <c r="S14" s="1"/>
      <c r="T14" s="1"/>
      <c r="U14" s="1"/>
      <c r="V14" s="1"/>
      <c r="W14" s="5"/>
      <c r="X14" s="5"/>
      <c r="Y14" s="5"/>
      <c r="Z14" s="5"/>
    </row>
    <row r="15" ht="63.75" customHeight="1">
      <c r="A15" s="18">
        <v>1.0</v>
      </c>
      <c r="B15" s="19" t="s">
        <v>7</v>
      </c>
      <c r="C15" s="7"/>
      <c r="D15" s="7"/>
      <c r="E15" s="7"/>
      <c r="F15" s="7"/>
      <c r="G15" s="8"/>
      <c r="H15" s="9"/>
      <c r="I15" s="9"/>
      <c r="J15" s="9"/>
      <c r="K15" s="9"/>
      <c r="L15" s="1"/>
      <c r="M15" s="1"/>
      <c r="N15" s="1"/>
      <c r="O15" s="1"/>
      <c r="P15" s="1"/>
      <c r="Q15" s="1"/>
      <c r="R15" s="1"/>
      <c r="S15" s="1"/>
      <c r="T15" s="1"/>
      <c r="U15" s="1"/>
      <c r="V15" s="1"/>
      <c r="W15" s="5"/>
      <c r="X15" s="5"/>
      <c r="Y15" s="5"/>
      <c r="Z15" s="5"/>
    </row>
    <row r="16" ht="14.25" customHeight="1">
      <c r="A16" s="9"/>
      <c r="B16" s="10"/>
      <c r="C16" s="10"/>
      <c r="D16" s="10"/>
      <c r="E16" s="10"/>
      <c r="F16" s="10"/>
      <c r="G16" s="10"/>
      <c r="H16" s="9"/>
      <c r="I16" s="9"/>
      <c r="J16" s="9"/>
      <c r="K16" s="9"/>
      <c r="L16" s="1"/>
      <c r="M16" s="1"/>
      <c r="N16" s="1"/>
      <c r="O16" s="1"/>
      <c r="P16" s="1"/>
      <c r="Q16" s="1"/>
      <c r="R16" s="1"/>
      <c r="S16" s="1"/>
      <c r="T16" s="1"/>
      <c r="U16" s="1"/>
      <c r="V16" s="1"/>
      <c r="W16" s="5"/>
      <c r="X16" s="5"/>
      <c r="Y16" s="5"/>
      <c r="Z16" s="5"/>
    </row>
    <row r="17" ht="121.5" customHeight="1">
      <c r="A17" s="18">
        <v>2.0</v>
      </c>
      <c r="B17" s="19" t="s">
        <v>8</v>
      </c>
      <c r="C17" s="7"/>
      <c r="D17" s="7"/>
      <c r="E17" s="7"/>
      <c r="F17" s="7"/>
      <c r="G17" s="8"/>
      <c r="H17" s="9"/>
      <c r="I17" s="9"/>
      <c r="J17" s="9"/>
      <c r="K17" s="9"/>
      <c r="L17" s="1"/>
      <c r="M17" s="1"/>
      <c r="N17" s="1"/>
      <c r="O17" s="1"/>
      <c r="P17" s="1"/>
      <c r="Q17" s="1"/>
      <c r="R17" s="1"/>
      <c r="S17" s="1"/>
      <c r="T17" s="1"/>
      <c r="U17" s="1"/>
      <c r="V17" s="1"/>
      <c r="W17" s="5"/>
      <c r="X17" s="5"/>
      <c r="Y17" s="5"/>
      <c r="Z17" s="5"/>
    </row>
    <row r="18" ht="14.25" customHeight="1">
      <c r="A18" s="9"/>
      <c r="B18" s="10"/>
      <c r="C18" s="10"/>
      <c r="D18" s="10"/>
      <c r="E18" s="10"/>
      <c r="F18" s="10"/>
      <c r="G18" s="10"/>
      <c r="H18" s="9"/>
      <c r="I18" s="9"/>
      <c r="J18" s="9"/>
      <c r="K18" s="9"/>
      <c r="L18" s="1"/>
      <c r="M18" s="1"/>
      <c r="N18" s="1"/>
      <c r="O18" s="1"/>
      <c r="P18" s="1"/>
      <c r="Q18" s="1"/>
      <c r="R18" s="1"/>
      <c r="S18" s="1"/>
      <c r="T18" s="1"/>
      <c r="U18" s="1"/>
      <c r="V18" s="1"/>
      <c r="W18" s="5"/>
      <c r="X18" s="5"/>
      <c r="Y18" s="5"/>
      <c r="Z18" s="5"/>
    </row>
    <row r="19" ht="32.25" customHeight="1">
      <c r="A19" s="18">
        <v>3.0</v>
      </c>
      <c r="B19" s="19" t="s">
        <v>9</v>
      </c>
      <c r="C19" s="7"/>
      <c r="D19" s="7"/>
      <c r="E19" s="7"/>
      <c r="F19" s="7"/>
      <c r="G19" s="8"/>
      <c r="H19" s="9"/>
      <c r="I19" s="9"/>
      <c r="J19" s="9"/>
      <c r="K19" s="9"/>
      <c r="L19" s="1"/>
      <c r="M19" s="1"/>
      <c r="N19" s="1"/>
      <c r="O19" s="1"/>
      <c r="P19" s="1"/>
      <c r="Q19" s="1"/>
      <c r="R19" s="1"/>
      <c r="S19" s="1"/>
      <c r="T19" s="1"/>
      <c r="U19" s="1"/>
      <c r="V19" s="1"/>
      <c r="W19" s="5"/>
      <c r="X19" s="5"/>
      <c r="Y19" s="5"/>
      <c r="Z19" s="5"/>
    </row>
    <row r="20" ht="14.25" customHeight="1">
      <c r="A20" s="9"/>
      <c r="B20" s="9"/>
      <c r="C20" s="9"/>
      <c r="D20" s="9"/>
      <c r="E20" s="9"/>
      <c r="F20" s="9"/>
      <c r="G20" s="9"/>
      <c r="H20" s="9"/>
      <c r="I20" s="9"/>
      <c r="J20" s="9"/>
      <c r="K20" s="9"/>
      <c r="L20" s="1"/>
      <c r="M20" s="1"/>
      <c r="N20" s="1"/>
      <c r="O20" s="1"/>
      <c r="P20" s="1"/>
      <c r="Q20" s="1"/>
      <c r="R20" s="1"/>
      <c r="S20" s="1"/>
      <c r="T20" s="1"/>
      <c r="U20" s="1"/>
      <c r="V20" s="1"/>
      <c r="W20" s="5"/>
      <c r="X20" s="5"/>
      <c r="Y20" s="5"/>
      <c r="Z20" s="5"/>
    </row>
    <row r="21" ht="14.25" customHeight="1">
      <c r="A21" s="10"/>
      <c r="B21" s="22" t="s">
        <v>10</v>
      </c>
      <c r="C21" s="10"/>
      <c r="D21" s="10"/>
      <c r="E21" s="10"/>
      <c r="F21" s="10"/>
      <c r="G21" s="10"/>
      <c r="H21" s="10"/>
      <c r="I21" s="9"/>
      <c r="J21" s="9"/>
      <c r="K21" s="9"/>
      <c r="L21" s="1"/>
      <c r="M21" s="1"/>
      <c r="N21" s="1"/>
      <c r="O21" s="1"/>
      <c r="P21" s="1"/>
      <c r="Q21" s="1"/>
      <c r="R21" s="1"/>
      <c r="S21" s="1"/>
      <c r="T21" s="1"/>
      <c r="U21" s="1"/>
      <c r="V21" s="1"/>
      <c r="W21" s="5"/>
      <c r="X21" s="5"/>
      <c r="Y21" s="5"/>
      <c r="Z21" s="5"/>
    </row>
    <row r="22" ht="14.25" customHeight="1">
      <c r="A22" s="10"/>
      <c r="B22" s="22" t="s">
        <v>11</v>
      </c>
      <c r="C22" s="10"/>
      <c r="D22" s="10"/>
      <c r="E22" s="10"/>
      <c r="F22" s="10"/>
      <c r="G22" s="10"/>
      <c r="H22" s="10"/>
      <c r="I22" s="9"/>
      <c r="J22" s="9"/>
      <c r="K22" s="9"/>
      <c r="L22" s="1"/>
      <c r="M22" s="1"/>
      <c r="N22" s="1"/>
      <c r="O22" s="1"/>
      <c r="P22" s="1"/>
      <c r="Q22" s="1"/>
      <c r="R22" s="1"/>
      <c r="S22" s="1"/>
      <c r="T22" s="1"/>
      <c r="U22" s="1"/>
      <c r="V22" s="1"/>
      <c r="W22" s="5"/>
      <c r="X22" s="5"/>
      <c r="Y22" s="5"/>
      <c r="Z22" s="5"/>
    </row>
    <row r="23" ht="14.25" customHeight="1">
      <c r="A23" s="10"/>
      <c r="B23" s="22" t="s">
        <v>12</v>
      </c>
      <c r="C23" s="10"/>
      <c r="D23" s="10"/>
      <c r="E23" s="10"/>
      <c r="F23" s="10"/>
      <c r="G23" s="10"/>
      <c r="H23" s="10"/>
      <c r="I23" s="9"/>
      <c r="J23" s="9"/>
      <c r="K23" s="9"/>
      <c r="L23" s="1"/>
      <c r="M23" s="1"/>
      <c r="N23" s="1"/>
      <c r="O23" s="1"/>
      <c r="P23" s="1"/>
      <c r="Q23" s="1"/>
      <c r="R23" s="1"/>
      <c r="S23" s="1"/>
      <c r="T23" s="1"/>
      <c r="U23" s="1"/>
      <c r="V23" s="1"/>
      <c r="W23" s="5"/>
      <c r="X23" s="5"/>
      <c r="Y23" s="5"/>
      <c r="Z23" s="5"/>
    </row>
    <row r="24" ht="14.25" customHeight="1">
      <c r="A24" s="10"/>
      <c r="B24" s="22" t="s">
        <v>13</v>
      </c>
      <c r="C24" s="10"/>
      <c r="D24" s="10"/>
      <c r="E24" s="10"/>
      <c r="F24" s="10"/>
      <c r="G24" s="10"/>
      <c r="H24" s="10"/>
      <c r="I24" s="9"/>
      <c r="J24" s="9"/>
      <c r="K24" s="9"/>
      <c r="L24" s="1"/>
      <c r="M24" s="1"/>
      <c r="N24" s="1"/>
      <c r="O24" s="1"/>
      <c r="P24" s="1"/>
      <c r="Q24" s="1"/>
      <c r="R24" s="1"/>
      <c r="S24" s="1"/>
      <c r="T24" s="1"/>
      <c r="U24" s="1"/>
      <c r="V24" s="1"/>
      <c r="W24" s="5"/>
      <c r="X24" s="5"/>
      <c r="Y24" s="5"/>
      <c r="Z24" s="5"/>
    </row>
    <row r="25" ht="14.25" customHeight="1">
      <c r="A25" s="10"/>
      <c r="B25" s="10"/>
      <c r="C25" s="10"/>
      <c r="D25" s="10"/>
      <c r="E25" s="10"/>
      <c r="F25" s="10"/>
      <c r="G25" s="10"/>
      <c r="H25" s="10"/>
      <c r="I25" s="9"/>
      <c r="J25" s="9"/>
      <c r="K25" s="9"/>
      <c r="L25" s="1"/>
      <c r="M25" s="1"/>
      <c r="N25" s="1"/>
      <c r="O25" s="1"/>
      <c r="P25" s="1"/>
      <c r="Q25" s="1"/>
      <c r="R25" s="1"/>
      <c r="S25" s="1"/>
      <c r="T25" s="1"/>
      <c r="U25" s="1"/>
      <c r="V25" s="1"/>
      <c r="W25" s="5"/>
      <c r="X25" s="5"/>
      <c r="Y25" s="5"/>
      <c r="Z25" s="5"/>
    </row>
    <row r="26" ht="14.25" customHeight="1">
      <c r="A26" s="10"/>
      <c r="B26" s="10"/>
      <c r="C26" s="10"/>
      <c r="D26" s="10"/>
      <c r="E26" s="10"/>
      <c r="F26" s="10"/>
      <c r="G26" s="10"/>
      <c r="H26" s="10"/>
      <c r="I26" s="9"/>
      <c r="J26" s="9"/>
      <c r="K26" s="9"/>
      <c r="L26" s="1"/>
      <c r="M26" s="1"/>
      <c r="N26" s="1"/>
      <c r="O26" s="1"/>
      <c r="P26" s="1"/>
      <c r="Q26" s="1"/>
      <c r="R26" s="1"/>
      <c r="S26" s="1"/>
      <c r="T26" s="1"/>
      <c r="U26" s="1"/>
      <c r="V26" s="1"/>
      <c r="W26" s="5"/>
      <c r="X26" s="5"/>
      <c r="Y26" s="5"/>
      <c r="Z26" s="5"/>
    </row>
    <row r="27" ht="14.25" customHeight="1">
      <c r="A27" s="23"/>
      <c r="B27" s="24" t="s">
        <v>14</v>
      </c>
      <c r="C27" s="1"/>
      <c r="D27" s="25" t="s">
        <v>15</v>
      </c>
      <c r="E27" s="1"/>
      <c r="F27" s="25" t="s">
        <v>16</v>
      </c>
      <c r="G27" s="10"/>
      <c r="H27" s="10"/>
      <c r="I27" s="9"/>
      <c r="J27" s="9"/>
      <c r="K27" s="9"/>
      <c r="L27" s="1"/>
      <c r="M27" s="1"/>
      <c r="N27" s="1"/>
      <c r="O27" s="1"/>
      <c r="P27" s="1"/>
      <c r="Q27" s="1"/>
      <c r="R27" s="1"/>
      <c r="S27" s="1"/>
      <c r="T27" s="1"/>
      <c r="U27" s="1"/>
      <c r="V27" s="1"/>
      <c r="W27" s="5"/>
      <c r="X27" s="5"/>
      <c r="Y27" s="5"/>
      <c r="Z27" s="5"/>
    </row>
    <row r="28" ht="14.25" customHeight="1">
      <c r="A28" s="26">
        <v>1.0</v>
      </c>
      <c r="B28" s="27" t="s">
        <v>17</v>
      </c>
      <c r="C28" s="1"/>
      <c r="D28" s="28">
        <v>0.06</v>
      </c>
      <c r="E28" s="29"/>
      <c r="F28" s="30">
        <v>4.0</v>
      </c>
      <c r="G28" s="10"/>
      <c r="H28" s="10"/>
      <c r="I28" s="9"/>
      <c r="J28" s="9"/>
      <c r="K28" s="9"/>
      <c r="L28" s="1"/>
      <c r="M28" s="1"/>
      <c r="N28" s="1"/>
      <c r="O28" s="1"/>
      <c r="P28" s="1"/>
      <c r="Q28" s="1"/>
      <c r="R28" s="1"/>
      <c r="S28" s="1"/>
      <c r="T28" s="1"/>
      <c r="U28" s="1"/>
      <c r="V28" s="1"/>
      <c r="W28" s="5"/>
      <c r="X28" s="5"/>
      <c r="Y28" s="5"/>
      <c r="Z28" s="5"/>
    </row>
    <row r="29" ht="14.25" customHeight="1">
      <c r="A29" s="26">
        <v>2.0</v>
      </c>
      <c r="B29" s="31" t="s">
        <v>18</v>
      </c>
      <c r="C29" s="1"/>
      <c r="D29" s="28">
        <v>0.05</v>
      </c>
      <c r="E29" s="29"/>
      <c r="F29" s="30">
        <v>4.0</v>
      </c>
      <c r="G29" s="10"/>
      <c r="H29" s="10"/>
      <c r="I29" s="9"/>
      <c r="J29" s="9"/>
      <c r="K29" s="9"/>
      <c r="L29" s="1"/>
      <c r="M29" s="1"/>
      <c r="N29" s="1"/>
      <c r="O29" s="1"/>
      <c r="P29" s="1"/>
      <c r="Q29" s="1"/>
      <c r="R29" s="1"/>
      <c r="S29" s="1"/>
      <c r="T29" s="1"/>
      <c r="U29" s="1"/>
      <c r="V29" s="1"/>
      <c r="W29" s="5"/>
      <c r="X29" s="5"/>
      <c r="Y29" s="5"/>
      <c r="Z29" s="5"/>
    </row>
    <row r="30" ht="14.25" customHeight="1">
      <c r="A30" s="26">
        <v>3.0</v>
      </c>
      <c r="B30" s="31" t="s">
        <v>19</v>
      </c>
      <c r="C30" s="1"/>
      <c r="D30" s="28">
        <v>0.03</v>
      </c>
      <c r="E30" s="29"/>
      <c r="F30" s="30">
        <v>3.0</v>
      </c>
      <c r="G30" s="10"/>
      <c r="H30" s="10"/>
      <c r="I30" s="9"/>
      <c r="J30" s="9"/>
      <c r="K30" s="9"/>
      <c r="L30" s="1"/>
      <c r="M30" s="1"/>
      <c r="N30" s="1"/>
      <c r="O30" s="1"/>
      <c r="P30" s="1"/>
      <c r="Q30" s="1"/>
      <c r="R30" s="1"/>
      <c r="S30" s="1"/>
      <c r="T30" s="1"/>
      <c r="U30" s="1"/>
      <c r="V30" s="1"/>
      <c r="W30" s="5"/>
      <c r="X30" s="5"/>
      <c r="Y30" s="5"/>
      <c r="Z30" s="5"/>
    </row>
    <row r="31" ht="14.25" customHeight="1">
      <c r="A31" s="26">
        <v>4.0</v>
      </c>
      <c r="B31" s="31" t="s">
        <v>20</v>
      </c>
      <c r="C31" s="1"/>
      <c r="D31" s="32">
        <v>0.04</v>
      </c>
      <c r="E31" s="29"/>
      <c r="F31" s="30">
        <v>4.0</v>
      </c>
      <c r="G31" s="10"/>
      <c r="H31" s="10"/>
      <c r="I31" s="9"/>
      <c r="J31" s="9"/>
      <c r="K31" s="9"/>
      <c r="L31" s="1"/>
      <c r="M31" s="1"/>
      <c r="N31" s="1"/>
      <c r="O31" s="1"/>
      <c r="P31" s="1"/>
      <c r="Q31" s="1"/>
      <c r="R31" s="1"/>
      <c r="S31" s="1"/>
      <c r="T31" s="1"/>
      <c r="U31" s="1"/>
      <c r="V31" s="1"/>
      <c r="W31" s="5"/>
      <c r="X31" s="5"/>
      <c r="Y31" s="5"/>
      <c r="Z31" s="5"/>
    </row>
    <row r="32" ht="14.25" customHeight="1">
      <c r="A32" s="26">
        <v>5.0</v>
      </c>
      <c r="B32" s="33" t="s">
        <v>21</v>
      </c>
      <c r="C32" s="1"/>
      <c r="D32" s="28">
        <v>0.02</v>
      </c>
      <c r="E32" s="29"/>
      <c r="F32" s="30">
        <v>3.0</v>
      </c>
      <c r="G32" s="10"/>
      <c r="H32" s="10"/>
      <c r="I32" s="9"/>
      <c r="J32" s="9"/>
      <c r="K32" s="9"/>
      <c r="L32" s="1"/>
      <c r="M32" s="1"/>
      <c r="N32" s="1"/>
      <c r="O32" s="1"/>
      <c r="P32" s="1"/>
      <c r="Q32" s="1"/>
      <c r="R32" s="1"/>
      <c r="S32" s="1"/>
      <c r="T32" s="1"/>
      <c r="U32" s="1"/>
      <c r="V32" s="1"/>
      <c r="W32" s="5"/>
      <c r="X32" s="5"/>
      <c r="Y32" s="5"/>
      <c r="Z32" s="5"/>
    </row>
    <row r="33" ht="14.25" customHeight="1">
      <c r="A33" s="26">
        <v>6.0</v>
      </c>
      <c r="B33" s="33" t="s">
        <v>22</v>
      </c>
      <c r="C33" s="1"/>
      <c r="D33" s="28">
        <v>0.01</v>
      </c>
      <c r="E33" s="29"/>
      <c r="F33" s="30">
        <v>3.0</v>
      </c>
      <c r="G33" s="10"/>
      <c r="H33" s="10"/>
      <c r="I33" s="9"/>
      <c r="J33" s="9"/>
      <c r="K33" s="9"/>
      <c r="L33" s="1"/>
      <c r="M33" s="1"/>
      <c r="N33" s="1"/>
      <c r="O33" s="1"/>
      <c r="P33" s="1"/>
      <c r="Q33" s="1"/>
      <c r="R33" s="1"/>
      <c r="S33" s="1"/>
      <c r="T33" s="1"/>
      <c r="U33" s="1"/>
      <c r="V33" s="1"/>
      <c r="W33" s="5"/>
      <c r="X33" s="5"/>
      <c r="Y33" s="5"/>
      <c r="Z33" s="5"/>
    </row>
    <row r="34" ht="14.25" customHeight="1">
      <c r="A34" s="26">
        <v>7.0</v>
      </c>
      <c r="B34" s="33" t="s">
        <v>23</v>
      </c>
      <c r="C34" s="1"/>
      <c r="D34" s="28">
        <v>0.05</v>
      </c>
      <c r="E34" s="29"/>
      <c r="F34" s="30">
        <v>4.0</v>
      </c>
      <c r="G34" s="10"/>
      <c r="H34" s="10"/>
      <c r="I34" s="9"/>
      <c r="J34" s="9"/>
      <c r="K34" s="9"/>
      <c r="L34" s="1"/>
      <c r="M34" s="1"/>
      <c r="N34" s="1"/>
      <c r="O34" s="1"/>
      <c r="P34" s="1"/>
      <c r="Q34" s="1"/>
      <c r="R34" s="1"/>
      <c r="S34" s="1"/>
      <c r="T34" s="1"/>
      <c r="U34" s="1"/>
      <c r="V34" s="1"/>
      <c r="W34" s="5"/>
      <c r="X34" s="5"/>
      <c r="Y34" s="5"/>
      <c r="Z34" s="5"/>
    </row>
    <row r="35" ht="14.25" customHeight="1">
      <c r="A35" s="26">
        <v>8.0</v>
      </c>
      <c r="B35" s="33" t="s">
        <v>24</v>
      </c>
      <c r="C35" s="1"/>
      <c r="D35" s="28">
        <v>0.02</v>
      </c>
      <c r="E35" s="29"/>
      <c r="F35" s="30">
        <v>3.0</v>
      </c>
      <c r="G35" s="10"/>
      <c r="H35" s="10"/>
      <c r="I35" s="9"/>
      <c r="J35" s="9"/>
      <c r="K35" s="9"/>
      <c r="L35" s="1"/>
      <c r="M35" s="1"/>
      <c r="N35" s="1"/>
      <c r="O35" s="1"/>
      <c r="P35" s="1"/>
      <c r="Q35" s="1"/>
      <c r="R35" s="1"/>
      <c r="S35" s="1"/>
      <c r="T35" s="1"/>
      <c r="U35" s="1"/>
      <c r="V35" s="1"/>
      <c r="W35" s="5"/>
      <c r="X35" s="5"/>
      <c r="Y35" s="5"/>
      <c r="Z35" s="5"/>
    </row>
    <row r="36" ht="14.25" customHeight="1">
      <c r="A36" s="26">
        <v>9.0</v>
      </c>
      <c r="B36" s="33" t="s">
        <v>25</v>
      </c>
      <c r="C36" s="1"/>
      <c r="D36" s="28">
        <v>0.02</v>
      </c>
      <c r="E36" s="29"/>
      <c r="F36" s="30">
        <v>3.0</v>
      </c>
      <c r="G36" s="10"/>
      <c r="H36" s="10"/>
      <c r="I36" s="9"/>
      <c r="J36" s="9"/>
      <c r="K36" s="9"/>
      <c r="L36" s="1"/>
      <c r="M36" s="1"/>
      <c r="N36" s="1"/>
      <c r="O36" s="1"/>
      <c r="P36" s="1"/>
      <c r="Q36" s="1"/>
      <c r="R36" s="1"/>
      <c r="S36" s="1"/>
      <c r="T36" s="1"/>
      <c r="U36" s="1"/>
      <c r="V36" s="1"/>
      <c r="W36" s="5"/>
      <c r="X36" s="5"/>
      <c r="Y36" s="5"/>
      <c r="Z36" s="5"/>
    </row>
    <row r="37" ht="14.25" customHeight="1">
      <c r="A37" s="34">
        <v>10.0</v>
      </c>
      <c r="B37" s="35" t="s">
        <v>26</v>
      </c>
      <c r="C37" s="1"/>
      <c r="D37" s="28">
        <v>0.04</v>
      </c>
      <c r="E37" s="29"/>
      <c r="F37" s="36">
        <v>4.0</v>
      </c>
      <c r="G37" s="10"/>
      <c r="H37" s="10"/>
      <c r="I37" s="9"/>
      <c r="J37" s="9"/>
      <c r="K37" s="9"/>
      <c r="L37" s="1"/>
      <c r="M37" s="1"/>
      <c r="N37" s="1"/>
      <c r="O37" s="1"/>
      <c r="P37" s="1"/>
      <c r="Q37" s="1"/>
      <c r="R37" s="1"/>
      <c r="S37" s="1"/>
      <c r="T37" s="1"/>
      <c r="U37" s="1"/>
      <c r="V37" s="1"/>
      <c r="W37" s="5"/>
      <c r="X37" s="5"/>
      <c r="Y37" s="5"/>
      <c r="Z37" s="5"/>
    </row>
    <row r="38" ht="14.25" customHeight="1">
      <c r="A38" s="10"/>
      <c r="B38" s="10"/>
      <c r="C38" s="10"/>
      <c r="D38" s="37"/>
      <c r="E38" s="29"/>
      <c r="F38" s="37"/>
      <c r="G38" s="10"/>
      <c r="H38" s="10"/>
      <c r="I38" s="9"/>
      <c r="J38" s="9"/>
      <c r="K38" s="9"/>
      <c r="L38" s="1"/>
      <c r="M38" s="1"/>
      <c r="N38" s="1"/>
      <c r="O38" s="1"/>
      <c r="P38" s="1"/>
      <c r="Q38" s="1"/>
      <c r="R38" s="1"/>
      <c r="S38" s="1"/>
      <c r="T38" s="1"/>
      <c r="U38" s="1"/>
      <c r="V38" s="1"/>
      <c r="W38" s="5"/>
      <c r="X38" s="5"/>
      <c r="Y38" s="5"/>
      <c r="Z38" s="5"/>
    </row>
    <row r="39" ht="14.25" customHeight="1">
      <c r="A39" s="23"/>
      <c r="B39" s="24" t="s">
        <v>27</v>
      </c>
      <c r="C39" s="1"/>
      <c r="D39" s="38" t="s">
        <v>15</v>
      </c>
      <c r="E39" s="29"/>
      <c r="F39" s="38" t="s">
        <v>16</v>
      </c>
      <c r="G39" s="10"/>
      <c r="H39" s="10"/>
      <c r="I39" s="9"/>
      <c r="J39" s="9"/>
      <c r="K39" s="9"/>
      <c r="L39" s="1"/>
      <c r="M39" s="1"/>
      <c r="N39" s="1"/>
      <c r="O39" s="1"/>
      <c r="P39" s="1"/>
      <c r="Q39" s="1"/>
      <c r="R39" s="1"/>
      <c r="S39" s="1"/>
      <c r="T39" s="1"/>
      <c r="U39" s="1"/>
      <c r="V39" s="1"/>
      <c r="W39" s="5"/>
      <c r="X39" s="5"/>
      <c r="Y39" s="5"/>
      <c r="Z39" s="5"/>
    </row>
    <row r="40" ht="14.25" customHeight="1">
      <c r="A40" s="39">
        <v>1.0</v>
      </c>
      <c r="B40" s="27" t="s">
        <v>28</v>
      </c>
      <c r="C40" s="1"/>
      <c r="D40" s="32">
        <v>0.01</v>
      </c>
      <c r="E40" s="29"/>
      <c r="F40" s="30">
        <v>2.0</v>
      </c>
      <c r="G40" s="10"/>
      <c r="H40" s="10"/>
      <c r="I40" s="9"/>
      <c r="J40" s="9"/>
      <c r="K40" s="9"/>
      <c r="L40" s="1"/>
      <c r="M40" s="1"/>
      <c r="N40" s="1"/>
      <c r="O40" s="1"/>
      <c r="P40" s="1"/>
      <c r="Q40" s="1"/>
      <c r="R40" s="1"/>
      <c r="S40" s="1"/>
      <c r="T40" s="1"/>
      <c r="U40" s="1"/>
      <c r="V40" s="1"/>
      <c r="W40" s="5"/>
      <c r="X40" s="5"/>
      <c r="Y40" s="5"/>
      <c r="Z40" s="5"/>
    </row>
    <row r="41" ht="14.25" customHeight="1">
      <c r="A41" s="26">
        <v>2.0</v>
      </c>
      <c r="B41" s="33" t="s">
        <v>29</v>
      </c>
      <c r="C41" s="1"/>
      <c r="D41" s="28">
        <v>0.01</v>
      </c>
      <c r="E41" s="29"/>
      <c r="F41" s="30">
        <v>1.0</v>
      </c>
      <c r="G41" s="10"/>
      <c r="H41" s="10"/>
      <c r="I41" s="9"/>
      <c r="J41" s="9"/>
      <c r="K41" s="9"/>
      <c r="L41" s="1"/>
      <c r="M41" s="1"/>
      <c r="N41" s="1"/>
      <c r="O41" s="1"/>
      <c r="P41" s="1"/>
      <c r="Q41" s="1"/>
      <c r="R41" s="1"/>
      <c r="S41" s="1"/>
      <c r="T41" s="1"/>
      <c r="U41" s="1"/>
      <c r="V41" s="1"/>
      <c r="W41" s="5"/>
      <c r="X41" s="5"/>
      <c r="Y41" s="5"/>
      <c r="Z41" s="5"/>
    </row>
    <row r="42" ht="14.25" customHeight="1">
      <c r="A42" s="26">
        <v>3.0</v>
      </c>
      <c r="B42" s="31" t="s">
        <v>30</v>
      </c>
      <c r="C42" s="1"/>
      <c r="D42" s="28">
        <v>0.04</v>
      </c>
      <c r="E42" s="29"/>
      <c r="F42" s="30">
        <v>1.0</v>
      </c>
      <c r="G42" s="10"/>
      <c r="H42" s="10"/>
      <c r="I42" s="9"/>
      <c r="J42" s="9"/>
      <c r="K42" s="9"/>
      <c r="L42" s="1"/>
      <c r="M42" s="1"/>
      <c r="N42" s="1"/>
      <c r="O42" s="1"/>
      <c r="P42" s="1"/>
      <c r="Q42" s="1"/>
      <c r="R42" s="1"/>
      <c r="S42" s="1"/>
      <c r="T42" s="1"/>
      <c r="U42" s="1"/>
      <c r="V42" s="1"/>
      <c r="W42" s="5"/>
      <c r="X42" s="5"/>
      <c r="Y42" s="5"/>
      <c r="Z42" s="5"/>
    </row>
    <row r="43" ht="14.25" customHeight="1">
      <c r="A43" s="26">
        <v>4.0</v>
      </c>
      <c r="B43" s="33" t="s">
        <v>31</v>
      </c>
      <c r="C43" s="1"/>
      <c r="D43" s="28">
        <v>0.03</v>
      </c>
      <c r="E43" s="29"/>
      <c r="F43" s="30">
        <v>1.0</v>
      </c>
      <c r="G43" s="10"/>
      <c r="H43" s="10"/>
      <c r="I43" s="9"/>
      <c r="J43" s="9"/>
      <c r="K43" s="9"/>
      <c r="L43" s="1"/>
      <c r="M43" s="1"/>
      <c r="N43" s="1"/>
      <c r="O43" s="1"/>
      <c r="P43" s="1"/>
      <c r="Q43" s="1"/>
      <c r="R43" s="1"/>
      <c r="S43" s="1"/>
      <c r="T43" s="1"/>
      <c r="U43" s="1"/>
      <c r="V43" s="1"/>
      <c r="W43" s="5"/>
      <c r="X43" s="5"/>
      <c r="Y43" s="5"/>
      <c r="Z43" s="5"/>
    </row>
    <row r="44" ht="14.25" customHeight="1">
      <c r="A44" s="26">
        <v>5.0</v>
      </c>
      <c r="B44" s="33" t="s">
        <v>32</v>
      </c>
      <c r="C44" s="1"/>
      <c r="D44" s="28">
        <v>0.02</v>
      </c>
      <c r="E44" s="29"/>
      <c r="F44" s="30">
        <v>2.0</v>
      </c>
      <c r="G44" s="10"/>
      <c r="H44" s="10"/>
      <c r="I44" s="9"/>
      <c r="J44" s="9"/>
      <c r="K44" s="9"/>
      <c r="L44" s="1"/>
      <c r="M44" s="1"/>
      <c r="N44" s="1"/>
      <c r="O44" s="1"/>
      <c r="P44" s="1"/>
      <c r="Q44" s="1"/>
      <c r="R44" s="1"/>
      <c r="S44" s="1"/>
      <c r="T44" s="1"/>
      <c r="U44" s="1"/>
      <c r="V44" s="1"/>
      <c r="W44" s="5"/>
      <c r="X44" s="5"/>
      <c r="Y44" s="5"/>
      <c r="Z44" s="5"/>
    </row>
    <row r="45" ht="14.25" customHeight="1">
      <c r="A45" s="26">
        <v>6.0</v>
      </c>
      <c r="B45" s="31" t="s">
        <v>33</v>
      </c>
      <c r="C45" s="1"/>
      <c r="D45" s="28">
        <v>0.01</v>
      </c>
      <c r="E45" s="29"/>
      <c r="F45" s="30">
        <v>2.0</v>
      </c>
      <c r="G45" s="10"/>
      <c r="H45" s="10"/>
      <c r="I45" s="9"/>
      <c r="J45" s="9"/>
      <c r="K45" s="9"/>
      <c r="L45" s="1"/>
      <c r="M45" s="1"/>
      <c r="N45" s="1"/>
      <c r="O45" s="1"/>
      <c r="P45" s="1"/>
      <c r="Q45" s="1"/>
      <c r="R45" s="1"/>
      <c r="S45" s="1"/>
      <c r="T45" s="1"/>
      <c r="U45" s="1"/>
      <c r="V45" s="1"/>
      <c r="W45" s="5"/>
      <c r="X45" s="5"/>
      <c r="Y45" s="5"/>
      <c r="Z45" s="5"/>
    </row>
    <row r="46" ht="14.25" customHeight="1">
      <c r="A46" s="26">
        <v>7.0</v>
      </c>
      <c r="B46" s="31" t="s">
        <v>34</v>
      </c>
      <c r="C46" s="1"/>
      <c r="D46" s="28">
        <v>0.04</v>
      </c>
      <c r="E46" s="29"/>
      <c r="F46" s="30">
        <v>2.0</v>
      </c>
      <c r="G46" s="10"/>
      <c r="H46" s="10"/>
      <c r="I46" s="9"/>
      <c r="J46" s="9"/>
      <c r="K46" s="9"/>
      <c r="L46" s="1"/>
      <c r="M46" s="1"/>
      <c r="N46" s="1"/>
      <c r="O46" s="1"/>
      <c r="P46" s="1"/>
      <c r="Q46" s="1"/>
      <c r="R46" s="1"/>
      <c r="S46" s="1"/>
      <c r="T46" s="1"/>
      <c r="U46" s="1"/>
      <c r="V46" s="1"/>
      <c r="W46" s="5"/>
      <c r="X46" s="5"/>
      <c r="Y46" s="5"/>
      <c r="Z46" s="5"/>
    </row>
    <row r="47" ht="14.25" customHeight="1">
      <c r="A47" s="26">
        <v>8.0</v>
      </c>
      <c r="B47" s="31" t="s">
        <v>35</v>
      </c>
      <c r="C47" s="1"/>
      <c r="D47" s="28">
        <v>0.2</v>
      </c>
      <c r="E47" s="29"/>
      <c r="F47" s="30">
        <v>1.0</v>
      </c>
      <c r="G47" s="10"/>
      <c r="H47" s="10"/>
      <c r="I47" s="9"/>
      <c r="J47" s="9"/>
      <c r="K47" s="9"/>
      <c r="L47" s="1"/>
      <c r="M47" s="1"/>
      <c r="N47" s="1"/>
      <c r="O47" s="1"/>
      <c r="P47" s="1"/>
      <c r="Q47" s="1"/>
      <c r="R47" s="1"/>
      <c r="S47" s="1"/>
      <c r="T47" s="1"/>
      <c r="U47" s="1"/>
      <c r="V47" s="1"/>
      <c r="W47" s="5"/>
      <c r="X47" s="5"/>
      <c r="Y47" s="5"/>
      <c r="Z47" s="5"/>
    </row>
    <row r="48" ht="14.25" customHeight="1">
      <c r="A48" s="26">
        <v>9.0</v>
      </c>
      <c r="B48" s="33" t="s">
        <v>36</v>
      </c>
      <c r="C48" s="1"/>
      <c r="D48" s="28">
        <v>0.1</v>
      </c>
      <c r="E48" s="29"/>
      <c r="F48" s="30">
        <v>2.0</v>
      </c>
      <c r="G48" s="10"/>
      <c r="H48" s="10"/>
      <c r="I48" s="9"/>
      <c r="J48" s="9"/>
      <c r="K48" s="9"/>
      <c r="L48" s="1"/>
      <c r="M48" s="1"/>
      <c r="N48" s="1"/>
      <c r="O48" s="1"/>
      <c r="P48" s="1"/>
      <c r="Q48" s="1"/>
      <c r="R48" s="1"/>
      <c r="S48" s="1"/>
      <c r="T48" s="1"/>
      <c r="U48" s="1"/>
      <c r="V48" s="1"/>
      <c r="W48" s="5"/>
      <c r="X48" s="5"/>
      <c r="Y48" s="5"/>
      <c r="Z48" s="5"/>
    </row>
    <row r="49" ht="14.25" customHeight="1">
      <c r="A49" s="34">
        <v>10.0</v>
      </c>
      <c r="B49" s="35" t="s">
        <v>37</v>
      </c>
      <c r="C49" s="1"/>
      <c r="D49" s="28">
        <v>0.2</v>
      </c>
      <c r="E49" s="29"/>
      <c r="F49" s="36">
        <v>1.0</v>
      </c>
      <c r="G49" s="10"/>
      <c r="H49" s="10"/>
      <c r="I49" s="9"/>
      <c r="J49" s="9"/>
      <c r="K49" s="9"/>
      <c r="L49" s="1"/>
      <c r="M49" s="1"/>
      <c r="N49" s="1"/>
      <c r="O49" s="1"/>
      <c r="P49" s="1"/>
      <c r="Q49" s="1"/>
      <c r="R49" s="1"/>
      <c r="S49" s="1"/>
      <c r="T49" s="1"/>
      <c r="U49" s="1"/>
      <c r="V49" s="1"/>
      <c r="W49" s="5"/>
      <c r="X49" s="5"/>
      <c r="Y49" s="5"/>
      <c r="Z49" s="5"/>
    </row>
    <row r="50" ht="14.25" customHeight="1">
      <c r="A50" s="10"/>
      <c r="B50" s="10"/>
      <c r="C50" s="10"/>
      <c r="D50" s="10"/>
      <c r="E50" s="10"/>
      <c r="F50" s="10"/>
      <c r="G50" s="10"/>
      <c r="H50" s="10"/>
      <c r="I50" s="9"/>
      <c r="J50" s="9"/>
      <c r="K50" s="9"/>
      <c r="L50" s="1"/>
      <c r="M50" s="1"/>
      <c r="N50" s="1"/>
      <c r="O50" s="1"/>
      <c r="P50" s="1"/>
      <c r="Q50" s="1"/>
      <c r="R50" s="1"/>
      <c r="S50" s="1"/>
      <c r="T50" s="1"/>
      <c r="U50" s="1"/>
      <c r="V50" s="1"/>
      <c r="W50" s="5"/>
      <c r="X50" s="5"/>
      <c r="Y50" s="5"/>
      <c r="Z50" s="5"/>
    </row>
    <row r="51" ht="14.25" customHeight="1">
      <c r="A51" s="10"/>
      <c r="B51" s="40" t="s">
        <v>38</v>
      </c>
      <c r="C51" s="10"/>
      <c r="D51" s="41">
        <f>SUM(D28:D49)</f>
        <v>1</v>
      </c>
      <c r="E51" s="10"/>
      <c r="F51" s="10"/>
      <c r="G51" s="10"/>
      <c r="H51" s="10"/>
      <c r="I51" s="9"/>
      <c r="J51" s="9"/>
      <c r="K51" s="9"/>
      <c r="L51" s="1"/>
      <c r="M51" s="1"/>
      <c r="N51" s="1"/>
      <c r="O51" s="1"/>
      <c r="P51" s="1"/>
      <c r="Q51" s="1"/>
      <c r="R51" s="1"/>
      <c r="S51" s="1"/>
      <c r="T51" s="1"/>
      <c r="U51" s="1"/>
      <c r="V51" s="1"/>
      <c r="W51" s="5"/>
      <c r="X51" s="5"/>
      <c r="Y51" s="5"/>
      <c r="Z51" s="5"/>
    </row>
    <row r="52" ht="14.25" customHeight="1">
      <c r="A52" s="10"/>
      <c r="B52" s="10"/>
      <c r="C52" s="10"/>
      <c r="D52" s="10"/>
      <c r="E52" s="10"/>
      <c r="F52" s="10"/>
      <c r="G52" s="10"/>
      <c r="H52" s="10"/>
      <c r="I52" s="9"/>
      <c r="J52" s="9"/>
      <c r="K52" s="9"/>
      <c r="L52" s="1"/>
      <c r="M52" s="1"/>
      <c r="N52" s="1"/>
      <c r="O52" s="1"/>
      <c r="P52" s="1"/>
      <c r="Q52" s="1"/>
      <c r="R52" s="1"/>
      <c r="S52" s="1"/>
      <c r="T52" s="1"/>
      <c r="U52" s="1"/>
      <c r="V52" s="1"/>
      <c r="W52" s="5"/>
      <c r="X52" s="5"/>
      <c r="Y52" s="5"/>
      <c r="Z52" s="5"/>
    </row>
    <row r="53" ht="14.25" customHeight="1">
      <c r="A53" s="10"/>
      <c r="B53" s="10"/>
      <c r="C53" s="10"/>
      <c r="D53" s="10"/>
      <c r="E53" s="10"/>
      <c r="F53" s="10"/>
      <c r="G53" s="10"/>
      <c r="H53" s="10"/>
      <c r="I53" s="9"/>
      <c r="J53" s="9"/>
      <c r="K53" s="9"/>
      <c r="L53" s="1"/>
      <c r="M53" s="1"/>
      <c r="N53" s="1"/>
      <c r="O53" s="1"/>
      <c r="P53" s="1"/>
      <c r="Q53" s="1"/>
      <c r="R53" s="1"/>
      <c r="S53" s="1"/>
      <c r="T53" s="1"/>
      <c r="U53" s="1"/>
      <c r="V53" s="1"/>
      <c r="W53" s="5"/>
      <c r="X53" s="5"/>
      <c r="Y53" s="5"/>
      <c r="Z53" s="5"/>
    </row>
    <row r="54" ht="14.25" customHeight="1">
      <c r="A54" s="10"/>
      <c r="B54" s="10"/>
      <c r="C54" s="10"/>
      <c r="D54" s="10"/>
      <c r="E54" s="10"/>
      <c r="F54" s="10"/>
      <c r="G54" s="10"/>
      <c r="H54" s="10"/>
      <c r="I54" s="9"/>
      <c r="J54" s="9"/>
      <c r="K54" s="9"/>
      <c r="L54" s="1"/>
      <c r="M54" s="1"/>
      <c r="N54" s="1"/>
      <c r="O54" s="1"/>
      <c r="P54" s="1"/>
      <c r="Q54" s="1"/>
      <c r="R54" s="1"/>
      <c r="S54" s="1"/>
      <c r="T54" s="1"/>
      <c r="U54" s="1"/>
      <c r="V54" s="1"/>
      <c r="W54" s="5"/>
      <c r="X54" s="5"/>
      <c r="Y54" s="5"/>
      <c r="Z54" s="5"/>
    </row>
    <row r="55" ht="14.25" customHeight="1">
      <c r="A55" s="9"/>
      <c r="B55" s="6" t="s">
        <v>39</v>
      </c>
      <c r="C55" s="7"/>
      <c r="D55" s="7"/>
      <c r="E55" s="7"/>
      <c r="F55" s="7"/>
      <c r="G55" s="8"/>
      <c r="H55" s="9"/>
      <c r="I55" s="9"/>
      <c r="J55" s="9"/>
      <c r="K55" s="9"/>
      <c r="L55" s="1"/>
      <c r="M55" s="1"/>
      <c r="N55" s="1"/>
      <c r="O55" s="1"/>
      <c r="P55" s="1"/>
      <c r="Q55" s="1"/>
      <c r="R55" s="1"/>
      <c r="S55" s="1"/>
      <c r="T55" s="1"/>
      <c r="U55" s="1"/>
      <c r="V55" s="1"/>
      <c r="W55" s="5"/>
      <c r="X55" s="5"/>
      <c r="Y55" s="5"/>
      <c r="Z55" s="5"/>
    </row>
    <row r="56" ht="14.25" customHeight="1">
      <c r="A56" s="10"/>
      <c r="B56" s="10"/>
      <c r="C56" s="10"/>
      <c r="D56" s="10"/>
      <c r="E56" s="10"/>
      <c r="F56" s="10"/>
      <c r="G56" s="10"/>
      <c r="H56" s="9"/>
      <c r="I56" s="9"/>
      <c r="J56" s="9"/>
      <c r="K56" s="9"/>
      <c r="L56" s="1"/>
      <c r="M56" s="1"/>
      <c r="N56" s="1"/>
      <c r="O56" s="1"/>
      <c r="P56" s="1"/>
      <c r="Q56" s="1"/>
      <c r="R56" s="1"/>
      <c r="S56" s="1"/>
      <c r="T56" s="1"/>
      <c r="U56" s="1"/>
      <c r="V56" s="1"/>
      <c r="W56" s="5"/>
      <c r="X56" s="5"/>
      <c r="Y56" s="5"/>
      <c r="Z56" s="5"/>
    </row>
    <row r="57" ht="111.75" customHeight="1">
      <c r="A57" s="42">
        <v>1.0</v>
      </c>
      <c r="B57" s="19" t="s">
        <v>40</v>
      </c>
      <c r="C57" s="7"/>
      <c r="D57" s="7"/>
      <c r="E57" s="7"/>
      <c r="F57" s="7"/>
      <c r="G57" s="8"/>
      <c r="H57" s="9"/>
      <c r="I57" s="9"/>
      <c r="J57" s="9"/>
      <c r="K57" s="9"/>
      <c r="L57" s="1"/>
      <c r="M57" s="1"/>
      <c r="N57" s="1"/>
      <c r="O57" s="1"/>
      <c r="P57" s="1"/>
      <c r="Q57" s="1"/>
      <c r="R57" s="1"/>
      <c r="S57" s="1"/>
      <c r="T57" s="1"/>
      <c r="U57" s="1"/>
      <c r="V57" s="1"/>
      <c r="W57" s="5"/>
      <c r="X57" s="5"/>
      <c r="Y57" s="5"/>
      <c r="Z57" s="5"/>
    </row>
    <row r="58" ht="14.25" customHeight="1">
      <c r="A58" s="10"/>
      <c r="B58" s="10"/>
      <c r="C58" s="10"/>
      <c r="D58" s="10"/>
      <c r="E58" s="10"/>
      <c r="F58" s="10"/>
      <c r="G58" s="10"/>
      <c r="H58" s="9"/>
      <c r="I58" s="9"/>
      <c r="J58" s="9"/>
      <c r="K58" s="9"/>
      <c r="L58" s="1"/>
      <c r="M58" s="1"/>
      <c r="N58" s="1"/>
      <c r="O58" s="1"/>
      <c r="P58" s="1"/>
      <c r="Q58" s="1"/>
      <c r="R58" s="1"/>
      <c r="S58" s="1"/>
      <c r="T58" s="1"/>
      <c r="U58" s="1"/>
      <c r="V58" s="1"/>
      <c r="W58" s="5"/>
      <c r="X58" s="5"/>
      <c r="Y58" s="5"/>
      <c r="Z58" s="5"/>
    </row>
    <row r="59" ht="51.0" customHeight="1">
      <c r="A59" s="42">
        <v>2.0</v>
      </c>
      <c r="B59" s="19" t="s">
        <v>41</v>
      </c>
      <c r="C59" s="7"/>
      <c r="D59" s="7"/>
      <c r="E59" s="7"/>
      <c r="F59" s="7"/>
      <c r="G59" s="8"/>
      <c r="H59" s="9"/>
      <c r="I59" s="9"/>
      <c r="J59" s="9"/>
      <c r="K59" s="9"/>
      <c r="L59" s="1"/>
      <c r="M59" s="1"/>
      <c r="N59" s="1"/>
      <c r="O59" s="1"/>
      <c r="P59" s="1"/>
      <c r="Q59" s="1"/>
      <c r="R59" s="1"/>
      <c r="S59" s="1"/>
      <c r="T59" s="1"/>
      <c r="U59" s="1"/>
      <c r="V59" s="1"/>
      <c r="W59" s="5"/>
      <c r="X59" s="5"/>
      <c r="Y59" s="5"/>
      <c r="Z59" s="5"/>
    </row>
    <row r="60" ht="14.25" customHeight="1">
      <c r="A60" s="10"/>
      <c r="B60" s="10"/>
      <c r="C60" s="10"/>
      <c r="D60" s="10"/>
      <c r="E60" s="10"/>
      <c r="F60" s="10"/>
      <c r="G60" s="10"/>
      <c r="H60" s="9"/>
      <c r="I60" s="9"/>
      <c r="J60" s="9"/>
      <c r="K60" s="9"/>
      <c r="L60" s="1"/>
      <c r="M60" s="1"/>
      <c r="N60" s="1"/>
      <c r="O60" s="1"/>
      <c r="P60" s="1"/>
      <c r="Q60" s="1"/>
      <c r="R60" s="1"/>
      <c r="S60" s="1"/>
      <c r="T60" s="1"/>
      <c r="U60" s="1"/>
      <c r="V60" s="1"/>
      <c r="W60" s="5"/>
      <c r="X60" s="5"/>
      <c r="Y60" s="5"/>
      <c r="Z60" s="5"/>
    </row>
    <row r="61" ht="31.5" customHeight="1">
      <c r="A61" s="42">
        <v>3.0</v>
      </c>
      <c r="B61" s="19" t="s">
        <v>42</v>
      </c>
      <c r="C61" s="7"/>
      <c r="D61" s="7"/>
      <c r="E61" s="7"/>
      <c r="F61" s="7"/>
      <c r="G61" s="8"/>
      <c r="H61" s="9"/>
      <c r="I61" s="9"/>
      <c r="J61" s="9"/>
      <c r="K61" s="9"/>
      <c r="L61" s="1"/>
      <c r="M61" s="1"/>
      <c r="N61" s="1"/>
      <c r="O61" s="1"/>
      <c r="P61" s="1"/>
      <c r="Q61" s="1"/>
      <c r="R61" s="1"/>
      <c r="S61" s="1"/>
      <c r="T61" s="1"/>
      <c r="U61" s="1"/>
      <c r="V61" s="1"/>
      <c r="W61" s="5"/>
      <c r="X61" s="5"/>
      <c r="Y61" s="5"/>
      <c r="Z61" s="5"/>
    </row>
    <row r="62" ht="14.25" customHeight="1">
      <c r="A62" s="10"/>
      <c r="B62" s="10"/>
      <c r="C62" s="10"/>
      <c r="D62" s="10"/>
      <c r="E62" s="10"/>
      <c r="F62" s="10"/>
      <c r="G62" s="10"/>
      <c r="H62" s="10"/>
      <c r="I62" s="9"/>
      <c r="J62" s="9"/>
      <c r="K62" s="9"/>
      <c r="L62" s="1"/>
      <c r="M62" s="1"/>
      <c r="N62" s="1"/>
      <c r="O62" s="1"/>
      <c r="P62" s="1"/>
      <c r="Q62" s="1"/>
      <c r="R62" s="1"/>
      <c r="S62" s="1"/>
      <c r="T62" s="1"/>
      <c r="U62" s="1"/>
      <c r="V62" s="1"/>
      <c r="W62" s="5"/>
      <c r="X62" s="5"/>
      <c r="Y62" s="5"/>
      <c r="Z62" s="5"/>
    </row>
    <row r="63" ht="14.25" customHeight="1">
      <c r="A63" s="10"/>
      <c r="B63" s="22" t="s">
        <v>43</v>
      </c>
      <c r="C63" s="10"/>
      <c r="D63" s="10"/>
      <c r="E63" s="10"/>
      <c r="F63" s="10"/>
      <c r="G63" s="10"/>
      <c r="H63" s="10"/>
      <c r="I63" s="9"/>
      <c r="J63" s="9"/>
      <c r="K63" s="9"/>
      <c r="L63" s="1"/>
      <c r="M63" s="1"/>
      <c r="N63" s="1"/>
      <c r="O63" s="1"/>
      <c r="P63" s="1"/>
      <c r="Q63" s="1"/>
      <c r="R63" s="1"/>
      <c r="S63" s="1"/>
      <c r="T63" s="1"/>
      <c r="U63" s="1"/>
      <c r="V63" s="1"/>
      <c r="W63" s="5"/>
      <c r="X63" s="5"/>
      <c r="Y63" s="5"/>
      <c r="Z63" s="5"/>
    </row>
    <row r="64" ht="14.25" customHeight="1">
      <c r="A64" s="10"/>
      <c r="B64" s="22" t="s">
        <v>44</v>
      </c>
      <c r="C64" s="10"/>
      <c r="D64" s="10"/>
      <c r="E64" s="10"/>
      <c r="F64" s="10"/>
      <c r="G64" s="10"/>
      <c r="H64" s="10"/>
      <c r="I64" s="9"/>
      <c r="J64" s="9"/>
      <c r="K64" s="9"/>
      <c r="L64" s="1"/>
      <c r="M64" s="1"/>
      <c r="N64" s="1"/>
      <c r="O64" s="1"/>
      <c r="P64" s="1"/>
      <c r="Q64" s="1"/>
      <c r="R64" s="1"/>
      <c r="S64" s="1"/>
      <c r="T64" s="1"/>
      <c r="U64" s="1"/>
      <c r="V64" s="1"/>
      <c r="W64" s="5"/>
      <c r="X64" s="5"/>
      <c r="Y64" s="5"/>
      <c r="Z64" s="5"/>
    </row>
    <row r="65" ht="14.25" customHeight="1">
      <c r="A65" s="10"/>
      <c r="B65" s="22" t="s">
        <v>45</v>
      </c>
      <c r="C65" s="10"/>
      <c r="D65" s="10"/>
      <c r="E65" s="10"/>
      <c r="F65" s="10"/>
      <c r="G65" s="10"/>
      <c r="H65" s="10"/>
      <c r="I65" s="9"/>
      <c r="J65" s="9"/>
      <c r="K65" s="9"/>
      <c r="L65" s="1"/>
      <c r="M65" s="1"/>
      <c r="N65" s="1"/>
      <c r="O65" s="1"/>
      <c r="P65" s="1"/>
      <c r="Q65" s="1"/>
      <c r="R65" s="1"/>
      <c r="S65" s="1"/>
      <c r="T65" s="1"/>
      <c r="U65" s="1"/>
      <c r="V65" s="1"/>
      <c r="W65" s="5"/>
      <c r="X65" s="5"/>
      <c r="Y65" s="5"/>
      <c r="Z65" s="5"/>
    </row>
    <row r="66" ht="14.25" customHeight="1">
      <c r="A66" s="10"/>
      <c r="B66" s="22" t="s">
        <v>46</v>
      </c>
      <c r="C66" s="10"/>
      <c r="D66" s="10"/>
      <c r="E66" s="10"/>
      <c r="F66" s="10"/>
      <c r="G66" s="10"/>
      <c r="H66" s="10"/>
      <c r="I66" s="9"/>
      <c r="J66" s="9"/>
      <c r="K66" s="9"/>
      <c r="L66" s="1"/>
      <c r="M66" s="1"/>
      <c r="N66" s="1"/>
      <c r="O66" s="1"/>
      <c r="P66" s="1"/>
      <c r="Q66" s="1"/>
      <c r="R66" s="1"/>
      <c r="S66" s="1"/>
      <c r="T66" s="1"/>
      <c r="U66" s="1"/>
      <c r="V66" s="1"/>
      <c r="W66" s="5"/>
      <c r="X66" s="5"/>
      <c r="Y66" s="5"/>
      <c r="Z66" s="5"/>
    </row>
    <row r="67" ht="14.25" customHeight="1">
      <c r="A67" s="10"/>
      <c r="B67" s="10"/>
      <c r="C67" s="10"/>
      <c r="D67" s="10"/>
      <c r="E67" s="10"/>
      <c r="F67" s="10"/>
      <c r="G67" s="10"/>
      <c r="H67" s="10"/>
      <c r="I67" s="9"/>
      <c r="J67" s="9"/>
      <c r="K67" s="9"/>
      <c r="L67" s="1"/>
      <c r="M67" s="1"/>
      <c r="N67" s="1"/>
      <c r="O67" s="1"/>
      <c r="P67" s="1"/>
      <c r="Q67" s="1"/>
      <c r="R67" s="1"/>
      <c r="S67" s="1"/>
      <c r="T67" s="1"/>
      <c r="U67" s="1"/>
      <c r="V67" s="1"/>
      <c r="W67" s="5"/>
      <c r="X67" s="5"/>
      <c r="Y67" s="5"/>
      <c r="Z67" s="5"/>
    </row>
    <row r="68" ht="14.25" customHeight="1">
      <c r="A68" s="10"/>
      <c r="B68" s="10"/>
      <c r="C68" s="10"/>
      <c r="D68" s="10"/>
      <c r="E68" s="10"/>
      <c r="F68" s="10"/>
      <c r="G68" s="10"/>
      <c r="H68" s="10"/>
      <c r="I68" s="9"/>
      <c r="J68" s="9"/>
      <c r="K68" s="9"/>
      <c r="L68" s="1"/>
      <c r="M68" s="1"/>
      <c r="N68" s="1"/>
      <c r="O68" s="1"/>
      <c r="P68" s="1"/>
      <c r="Q68" s="1"/>
      <c r="R68" s="1"/>
      <c r="S68" s="1"/>
      <c r="T68" s="1"/>
      <c r="U68" s="1"/>
      <c r="V68" s="1"/>
      <c r="W68" s="5"/>
      <c r="X68" s="5"/>
      <c r="Y68" s="5"/>
      <c r="Z68" s="5"/>
    </row>
    <row r="69" ht="14.25" customHeight="1">
      <c r="A69" s="23"/>
      <c r="B69" s="43" t="s">
        <v>47</v>
      </c>
      <c r="C69" s="1"/>
      <c r="D69" s="38" t="s">
        <v>15</v>
      </c>
      <c r="E69" s="44"/>
      <c r="F69" s="38" t="s">
        <v>16</v>
      </c>
      <c r="G69" s="10"/>
      <c r="H69" s="10"/>
      <c r="I69" s="9"/>
      <c r="J69" s="9"/>
      <c r="K69" s="9"/>
      <c r="L69" s="1"/>
      <c r="M69" s="1"/>
      <c r="N69" s="1"/>
      <c r="O69" s="1"/>
      <c r="P69" s="1"/>
      <c r="Q69" s="1"/>
      <c r="R69" s="1"/>
      <c r="S69" s="1"/>
      <c r="T69" s="1"/>
      <c r="U69" s="1"/>
      <c r="V69" s="1"/>
      <c r="W69" s="5"/>
      <c r="X69" s="5"/>
      <c r="Y69" s="5"/>
      <c r="Z69" s="5"/>
    </row>
    <row r="70" ht="14.25" customHeight="1">
      <c r="A70" s="45">
        <v>1.0</v>
      </c>
      <c r="B70" s="46" t="s">
        <v>48</v>
      </c>
      <c r="C70" s="1"/>
      <c r="D70" s="47">
        <v>0.05</v>
      </c>
      <c r="E70" s="44"/>
      <c r="F70" s="30">
        <v>2.0</v>
      </c>
      <c r="G70" s="10"/>
      <c r="H70" s="10"/>
      <c r="I70" s="9"/>
      <c r="J70" s="9"/>
      <c r="K70" s="9"/>
      <c r="L70" s="1"/>
      <c r="M70" s="1"/>
      <c r="N70" s="1"/>
      <c r="O70" s="1"/>
      <c r="P70" s="1"/>
      <c r="Q70" s="1"/>
      <c r="R70" s="1"/>
      <c r="S70" s="1"/>
      <c r="T70" s="1"/>
      <c r="U70" s="1"/>
      <c r="V70" s="1"/>
      <c r="W70" s="5"/>
      <c r="X70" s="5"/>
      <c r="Y70" s="5"/>
      <c r="Z70" s="5"/>
    </row>
    <row r="71" ht="14.25" customHeight="1">
      <c r="A71" s="45">
        <v>2.0</v>
      </c>
      <c r="B71" s="46" t="s">
        <v>49</v>
      </c>
      <c r="C71" s="1"/>
      <c r="D71" s="47">
        <v>0.04</v>
      </c>
      <c r="E71" s="44"/>
      <c r="F71" s="30">
        <v>3.0</v>
      </c>
      <c r="G71" s="10"/>
      <c r="H71" s="10"/>
      <c r="I71" s="9"/>
      <c r="J71" s="9"/>
      <c r="K71" s="9"/>
      <c r="L71" s="1"/>
      <c r="M71" s="1"/>
      <c r="N71" s="1"/>
      <c r="O71" s="1"/>
      <c r="P71" s="1"/>
      <c r="Q71" s="1"/>
      <c r="R71" s="1"/>
      <c r="S71" s="1"/>
      <c r="T71" s="1"/>
      <c r="U71" s="1"/>
      <c r="V71" s="1"/>
      <c r="W71" s="5"/>
      <c r="X71" s="5"/>
      <c r="Y71" s="5"/>
      <c r="Z71" s="5"/>
    </row>
    <row r="72" ht="14.25" customHeight="1">
      <c r="A72" s="45">
        <v>3.0</v>
      </c>
      <c r="B72" s="46" t="s">
        <v>50</v>
      </c>
      <c r="C72" s="1"/>
      <c r="D72" s="47">
        <v>0.01</v>
      </c>
      <c r="E72" s="44"/>
      <c r="F72" s="30">
        <v>3.0</v>
      </c>
      <c r="G72" s="10"/>
      <c r="H72" s="10"/>
      <c r="I72" s="9"/>
      <c r="J72" s="9"/>
      <c r="K72" s="9"/>
      <c r="L72" s="1"/>
      <c r="M72" s="1"/>
      <c r="N72" s="1"/>
      <c r="O72" s="1"/>
      <c r="P72" s="1"/>
      <c r="Q72" s="1"/>
      <c r="R72" s="1"/>
      <c r="S72" s="1"/>
      <c r="T72" s="1"/>
      <c r="U72" s="1"/>
      <c r="V72" s="1"/>
      <c r="W72" s="5"/>
      <c r="X72" s="5"/>
      <c r="Y72" s="5"/>
      <c r="Z72" s="5"/>
    </row>
    <row r="73" ht="14.25" customHeight="1">
      <c r="A73" s="45">
        <v>4.0</v>
      </c>
      <c r="B73" s="46" t="s">
        <v>51</v>
      </c>
      <c r="C73" s="1"/>
      <c r="D73" s="47">
        <v>0.02</v>
      </c>
      <c r="E73" s="44"/>
      <c r="F73" s="30">
        <v>2.0</v>
      </c>
      <c r="G73" s="10"/>
      <c r="H73" s="10"/>
      <c r="I73" s="9"/>
      <c r="J73" s="9"/>
      <c r="K73" s="9"/>
      <c r="L73" s="1"/>
      <c r="M73" s="1"/>
      <c r="N73" s="1"/>
      <c r="O73" s="1"/>
      <c r="P73" s="1"/>
      <c r="Q73" s="1"/>
      <c r="R73" s="1"/>
      <c r="S73" s="1"/>
      <c r="T73" s="1"/>
      <c r="U73" s="1"/>
      <c r="V73" s="1"/>
      <c r="W73" s="5"/>
      <c r="X73" s="5"/>
      <c r="Y73" s="5"/>
      <c r="Z73" s="5"/>
    </row>
    <row r="74" ht="14.25" customHeight="1">
      <c r="A74" s="45">
        <v>5.0</v>
      </c>
      <c r="B74" s="46" t="s">
        <v>52</v>
      </c>
      <c r="C74" s="1"/>
      <c r="D74" s="47">
        <v>0.08</v>
      </c>
      <c r="E74" s="44"/>
      <c r="F74" s="30">
        <v>3.0</v>
      </c>
      <c r="G74" s="10"/>
      <c r="H74" s="10"/>
      <c r="I74" s="9"/>
      <c r="J74" s="9"/>
      <c r="K74" s="9"/>
      <c r="L74" s="1"/>
      <c r="M74" s="1"/>
      <c r="N74" s="1"/>
      <c r="O74" s="1"/>
      <c r="P74" s="1"/>
      <c r="Q74" s="1"/>
      <c r="R74" s="1"/>
      <c r="S74" s="1"/>
      <c r="T74" s="1"/>
      <c r="U74" s="1"/>
      <c r="V74" s="1"/>
      <c r="W74" s="5"/>
      <c r="X74" s="5"/>
      <c r="Y74" s="5"/>
      <c r="Z74" s="5"/>
    </row>
    <row r="75" ht="14.25" customHeight="1">
      <c r="A75" s="45">
        <v>6.0</v>
      </c>
      <c r="B75" s="46" t="s">
        <v>53</v>
      </c>
      <c r="C75" s="1"/>
      <c r="D75" s="47">
        <v>0.06</v>
      </c>
      <c r="E75" s="44"/>
      <c r="F75" s="30">
        <v>3.0</v>
      </c>
      <c r="G75" s="10"/>
      <c r="H75" s="10"/>
      <c r="I75" s="9"/>
      <c r="J75" s="9"/>
      <c r="K75" s="9"/>
      <c r="L75" s="1"/>
      <c r="M75" s="1"/>
      <c r="N75" s="1"/>
      <c r="O75" s="1"/>
      <c r="P75" s="1"/>
      <c r="Q75" s="1"/>
      <c r="R75" s="1"/>
      <c r="S75" s="1"/>
      <c r="T75" s="1"/>
      <c r="U75" s="1"/>
      <c r="V75" s="1"/>
      <c r="W75" s="5"/>
      <c r="X75" s="5"/>
      <c r="Y75" s="5"/>
      <c r="Z75" s="5"/>
    </row>
    <row r="76" ht="14.25" customHeight="1">
      <c r="A76" s="45">
        <v>7.0</v>
      </c>
      <c r="B76" s="46" t="s">
        <v>54</v>
      </c>
      <c r="C76" s="1"/>
      <c r="D76" s="47">
        <v>0.09</v>
      </c>
      <c r="E76" s="44"/>
      <c r="F76" s="30">
        <v>2.0</v>
      </c>
      <c r="G76" s="10"/>
      <c r="H76" s="10"/>
      <c r="I76" s="9"/>
      <c r="J76" s="9"/>
      <c r="K76" s="9"/>
      <c r="L76" s="1"/>
      <c r="M76" s="1"/>
      <c r="N76" s="1"/>
      <c r="O76" s="1"/>
      <c r="P76" s="1"/>
      <c r="Q76" s="1"/>
      <c r="R76" s="1"/>
      <c r="S76" s="1"/>
      <c r="T76" s="1"/>
      <c r="U76" s="1"/>
      <c r="V76" s="1"/>
      <c r="W76" s="5"/>
      <c r="X76" s="5"/>
      <c r="Y76" s="5"/>
      <c r="Z76" s="5"/>
    </row>
    <row r="77" ht="14.25" customHeight="1">
      <c r="A77" s="45">
        <v>8.0</v>
      </c>
      <c r="B77" s="46" t="s">
        <v>55</v>
      </c>
      <c r="C77" s="1"/>
      <c r="D77" s="47">
        <v>0.09</v>
      </c>
      <c r="E77" s="44"/>
      <c r="F77" s="30">
        <v>4.0</v>
      </c>
      <c r="G77" s="10"/>
      <c r="H77" s="10"/>
      <c r="I77" s="9"/>
      <c r="J77" s="9"/>
      <c r="K77" s="9"/>
      <c r="L77" s="1"/>
      <c r="M77" s="1"/>
      <c r="N77" s="1"/>
      <c r="O77" s="1"/>
      <c r="P77" s="1"/>
      <c r="Q77" s="1"/>
      <c r="R77" s="1"/>
      <c r="S77" s="1"/>
      <c r="T77" s="1"/>
      <c r="U77" s="1"/>
      <c r="V77" s="1"/>
      <c r="W77" s="5"/>
      <c r="X77" s="5"/>
      <c r="Y77" s="5"/>
      <c r="Z77" s="5"/>
    </row>
    <row r="78" ht="14.25" customHeight="1">
      <c r="A78" s="45">
        <v>9.0</v>
      </c>
      <c r="B78" s="46" t="s">
        <v>56</v>
      </c>
      <c r="C78" s="1"/>
      <c r="D78" s="47">
        <v>0.05</v>
      </c>
      <c r="E78" s="44"/>
      <c r="F78" s="30">
        <v>3.0</v>
      </c>
      <c r="G78" s="10"/>
      <c r="H78" s="10"/>
      <c r="I78" s="9"/>
      <c r="J78" s="9"/>
      <c r="K78" s="9"/>
      <c r="L78" s="1"/>
      <c r="M78" s="1"/>
      <c r="N78" s="1"/>
      <c r="O78" s="1"/>
      <c r="P78" s="1"/>
      <c r="Q78" s="1"/>
      <c r="R78" s="1"/>
      <c r="S78" s="1"/>
      <c r="T78" s="1"/>
      <c r="U78" s="1"/>
      <c r="V78" s="1"/>
      <c r="W78" s="5"/>
      <c r="X78" s="5"/>
      <c r="Y78" s="5"/>
      <c r="Z78" s="5"/>
    </row>
    <row r="79" ht="14.25" customHeight="1">
      <c r="A79" s="48">
        <v>10.0</v>
      </c>
      <c r="B79" s="49" t="s">
        <v>57</v>
      </c>
      <c r="C79" s="1"/>
      <c r="D79" s="47">
        <v>0.11</v>
      </c>
      <c r="E79" s="44"/>
      <c r="F79" s="36">
        <v>3.0</v>
      </c>
      <c r="G79" s="10"/>
      <c r="H79" s="10"/>
      <c r="I79" s="9"/>
      <c r="J79" s="9"/>
      <c r="K79" s="9"/>
      <c r="L79" s="1"/>
      <c r="M79" s="1"/>
      <c r="N79" s="1"/>
      <c r="O79" s="1"/>
      <c r="P79" s="1"/>
      <c r="Q79" s="1"/>
      <c r="R79" s="1"/>
      <c r="S79" s="1"/>
      <c r="T79" s="1"/>
      <c r="U79" s="1"/>
      <c r="V79" s="1"/>
      <c r="W79" s="5"/>
      <c r="X79" s="5"/>
      <c r="Y79" s="5"/>
      <c r="Z79" s="5"/>
    </row>
    <row r="80" ht="14.25" customHeight="1">
      <c r="A80" s="10"/>
      <c r="B80" s="10"/>
      <c r="C80" s="10"/>
      <c r="D80" s="50"/>
      <c r="E80" s="44"/>
      <c r="F80" s="50"/>
      <c r="G80" s="10"/>
      <c r="H80" s="10"/>
      <c r="I80" s="9"/>
      <c r="J80" s="9"/>
      <c r="K80" s="9"/>
      <c r="L80" s="1"/>
      <c r="M80" s="1"/>
      <c r="N80" s="1"/>
      <c r="O80" s="1"/>
      <c r="P80" s="1"/>
      <c r="Q80" s="1"/>
      <c r="R80" s="1"/>
      <c r="S80" s="1"/>
      <c r="T80" s="1"/>
      <c r="U80" s="1"/>
      <c r="V80" s="1"/>
      <c r="W80" s="5"/>
      <c r="X80" s="5"/>
      <c r="Y80" s="5"/>
      <c r="Z80" s="5"/>
    </row>
    <row r="81" ht="14.25" customHeight="1">
      <c r="A81" s="23"/>
      <c r="B81" s="24" t="s">
        <v>58</v>
      </c>
      <c r="C81" s="1"/>
      <c r="D81" s="38" t="s">
        <v>15</v>
      </c>
      <c r="E81" s="44"/>
      <c r="F81" s="38" t="s">
        <v>16</v>
      </c>
      <c r="G81" s="10"/>
      <c r="H81" s="10"/>
      <c r="I81" s="9"/>
      <c r="J81" s="9"/>
      <c r="K81" s="9"/>
      <c r="L81" s="1"/>
      <c r="M81" s="1"/>
      <c r="N81" s="1"/>
      <c r="O81" s="1"/>
      <c r="P81" s="1"/>
      <c r="Q81" s="1"/>
      <c r="R81" s="1"/>
      <c r="S81" s="1"/>
      <c r="T81" s="1"/>
      <c r="U81" s="1"/>
      <c r="V81" s="1"/>
      <c r="W81" s="5"/>
      <c r="X81" s="5"/>
      <c r="Y81" s="5"/>
      <c r="Z81" s="5"/>
    </row>
    <row r="82" ht="14.25" customHeight="1">
      <c r="A82" s="39">
        <v>1.0</v>
      </c>
      <c r="B82" s="27" t="s">
        <v>59</v>
      </c>
      <c r="C82" s="1"/>
      <c r="D82" s="28">
        <v>0.05</v>
      </c>
      <c r="E82" s="44"/>
      <c r="F82" s="30">
        <v>2.0</v>
      </c>
      <c r="G82" s="10"/>
      <c r="H82" s="10"/>
      <c r="I82" s="9"/>
      <c r="J82" s="9"/>
      <c r="K82" s="9"/>
      <c r="L82" s="1"/>
      <c r="M82" s="1"/>
      <c r="N82" s="1"/>
      <c r="O82" s="1"/>
      <c r="P82" s="1"/>
      <c r="Q82" s="1"/>
      <c r="R82" s="1"/>
      <c r="S82" s="1"/>
      <c r="T82" s="1"/>
      <c r="U82" s="1"/>
      <c r="V82" s="1"/>
      <c r="W82" s="5"/>
      <c r="X82" s="5"/>
      <c r="Y82" s="5"/>
      <c r="Z82" s="5"/>
    </row>
    <row r="83" ht="14.25" customHeight="1">
      <c r="A83" s="26">
        <v>2.0</v>
      </c>
      <c r="B83" s="33" t="s">
        <v>60</v>
      </c>
      <c r="C83" s="1"/>
      <c r="D83" s="28">
        <v>0.01</v>
      </c>
      <c r="E83" s="44"/>
      <c r="F83" s="30">
        <v>3.0</v>
      </c>
      <c r="G83" s="10"/>
      <c r="H83" s="10"/>
      <c r="I83" s="9"/>
      <c r="J83" s="9"/>
      <c r="K83" s="9"/>
      <c r="L83" s="1"/>
      <c r="M83" s="1"/>
      <c r="N83" s="1"/>
      <c r="O83" s="1"/>
      <c r="P83" s="1"/>
      <c r="Q83" s="1"/>
      <c r="R83" s="1"/>
      <c r="S83" s="1"/>
      <c r="T83" s="1"/>
      <c r="U83" s="1"/>
      <c r="V83" s="1"/>
      <c r="W83" s="5"/>
      <c r="X83" s="5"/>
      <c r="Y83" s="5"/>
      <c r="Z83" s="5"/>
    </row>
    <row r="84" ht="14.25" customHeight="1">
      <c r="A84" s="26">
        <v>3.0</v>
      </c>
      <c r="B84" s="33" t="s">
        <v>61</v>
      </c>
      <c r="C84" s="1"/>
      <c r="D84" s="28">
        <v>0.03</v>
      </c>
      <c r="E84" s="44"/>
      <c r="F84" s="30">
        <v>2.0</v>
      </c>
      <c r="G84" s="10"/>
      <c r="H84" s="10"/>
      <c r="I84" s="9"/>
      <c r="J84" s="9"/>
      <c r="K84" s="9"/>
      <c r="L84" s="1"/>
      <c r="M84" s="1"/>
      <c r="N84" s="1"/>
      <c r="O84" s="1"/>
      <c r="P84" s="1"/>
      <c r="Q84" s="1"/>
      <c r="R84" s="1"/>
      <c r="S84" s="1"/>
      <c r="T84" s="1"/>
      <c r="U84" s="1"/>
      <c r="V84" s="1"/>
      <c r="W84" s="5"/>
      <c r="X84" s="5"/>
      <c r="Y84" s="5"/>
      <c r="Z84" s="5"/>
    </row>
    <row r="85" ht="14.25" customHeight="1">
      <c r="A85" s="26">
        <v>4.0</v>
      </c>
      <c r="B85" s="33" t="s">
        <v>62</v>
      </c>
      <c r="C85" s="1"/>
      <c r="D85" s="28">
        <v>0.04</v>
      </c>
      <c r="E85" s="44"/>
      <c r="F85" s="30">
        <v>2.0</v>
      </c>
      <c r="G85" s="10"/>
      <c r="H85" s="10"/>
      <c r="I85" s="9"/>
      <c r="J85" s="9"/>
      <c r="K85" s="9"/>
      <c r="L85" s="1"/>
      <c r="M85" s="1"/>
      <c r="N85" s="1"/>
      <c r="O85" s="1"/>
      <c r="P85" s="1"/>
      <c r="Q85" s="1"/>
      <c r="R85" s="1"/>
      <c r="S85" s="1"/>
      <c r="T85" s="1"/>
      <c r="U85" s="1"/>
      <c r="V85" s="1"/>
      <c r="W85" s="5"/>
      <c r="X85" s="5"/>
      <c r="Y85" s="5"/>
      <c r="Z85" s="5"/>
    </row>
    <row r="86" ht="14.25" customHeight="1">
      <c r="A86" s="26">
        <v>5.0</v>
      </c>
      <c r="B86" s="33" t="s">
        <v>63</v>
      </c>
      <c r="C86" s="1"/>
      <c r="D86" s="28">
        <v>0.03</v>
      </c>
      <c r="E86" s="44"/>
      <c r="F86" s="30">
        <v>1.0</v>
      </c>
      <c r="G86" s="10"/>
      <c r="H86" s="10"/>
      <c r="I86" s="9"/>
      <c r="J86" s="9"/>
      <c r="K86" s="9"/>
      <c r="L86" s="1"/>
      <c r="M86" s="1"/>
      <c r="N86" s="1"/>
      <c r="O86" s="1"/>
      <c r="P86" s="1"/>
      <c r="Q86" s="1"/>
      <c r="R86" s="1"/>
      <c r="S86" s="1"/>
      <c r="T86" s="1"/>
      <c r="U86" s="1"/>
      <c r="V86" s="1"/>
      <c r="W86" s="5"/>
      <c r="X86" s="5"/>
      <c r="Y86" s="5"/>
      <c r="Z86" s="5"/>
    </row>
    <row r="87" ht="14.25" customHeight="1">
      <c r="A87" s="26">
        <v>6.0</v>
      </c>
      <c r="B87" s="33" t="s">
        <v>64</v>
      </c>
      <c r="C87" s="1"/>
      <c r="D87" s="28">
        <v>0.04</v>
      </c>
      <c r="E87" s="44"/>
      <c r="F87" s="30">
        <v>1.0</v>
      </c>
      <c r="G87" s="10"/>
      <c r="H87" s="10"/>
      <c r="I87" s="9"/>
      <c r="J87" s="9"/>
      <c r="K87" s="9"/>
      <c r="L87" s="1"/>
      <c r="M87" s="1"/>
      <c r="N87" s="1"/>
      <c r="O87" s="1"/>
      <c r="P87" s="1"/>
      <c r="Q87" s="1"/>
      <c r="R87" s="1"/>
      <c r="S87" s="1"/>
      <c r="T87" s="1"/>
      <c r="U87" s="1"/>
      <c r="V87" s="1"/>
      <c r="W87" s="5"/>
      <c r="X87" s="5"/>
      <c r="Y87" s="5"/>
      <c r="Z87" s="5"/>
    </row>
    <row r="88" ht="14.25" customHeight="1">
      <c r="A88" s="26">
        <v>7.0</v>
      </c>
      <c r="B88" s="33" t="s">
        <v>65</v>
      </c>
      <c r="C88" s="1"/>
      <c r="D88" s="28">
        <v>0.06</v>
      </c>
      <c r="E88" s="44"/>
      <c r="F88" s="30">
        <v>3.0</v>
      </c>
      <c r="G88" s="10"/>
      <c r="H88" s="10"/>
      <c r="I88" s="9"/>
      <c r="J88" s="9"/>
      <c r="K88" s="9"/>
      <c r="L88" s="1"/>
      <c r="M88" s="1"/>
      <c r="N88" s="1"/>
      <c r="O88" s="1"/>
      <c r="P88" s="1"/>
      <c r="Q88" s="1"/>
      <c r="R88" s="1"/>
      <c r="S88" s="1"/>
      <c r="T88" s="1"/>
      <c r="U88" s="1"/>
      <c r="V88" s="1"/>
      <c r="W88" s="5"/>
      <c r="X88" s="5"/>
      <c r="Y88" s="5"/>
      <c r="Z88" s="5"/>
    </row>
    <row r="89" ht="14.25" customHeight="1">
      <c r="A89" s="26">
        <v>8.0</v>
      </c>
      <c r="B89" s="33" t="s">
        <v>66</v>
      </c>
      <c r="C89" s="1"/>
      <c r="D89" s="28">
        <v>0.03</v>
      </c>
      <c r="E89" s="44"/>
      <c r="F89" s="30">
        <v>2.0</v>
      </c>
      <c r="G89" s="10"/>
      <c r="H89" s="10"/>
      <c r="I89" s="9"/>
      <c r="J89" s="9"/>
      <c r="K89" s="9"/>
      <c r="L89" s="1"/>
      <c r="M89" s="1"/>
      <c r="N89" s="1"/>
      <c r="O89" s="1"/>
      <c r="P89" s="1"/>
      <c r="Q89" s="1"/>
      <c r="R89" s="1"/>
      <c r="S89" s="1"/>
      <c r="T89" s="1"/>
      <c r="U89" s="1"/>
      <c r="V89" s="1"/>
      <c r="W89" s="5"/>
      <c r="X89" s="5"/>
      <c r="Y89" s="5"/>
      <c r="Z89" s="5"/>
    </row>
    <row r="90" ht="14.25" customHeight="1">
      <c r="A90" s="26">
        <v>9.0</v>
      </c>
      <c r="B90" s="33" t="s">
        <v>67</v>
      </c>
      <c r="C90" s="1"/>
      <c r="D90" s="28">
        <v>0.1</v>
      </c>
      <c r="E90" s="44"/>
      <c r="F90" s="30">
        <v>1.0</v>
      </c>
      <c r="G90" s="10"/>
      <c r="H90" s="10"/>
      <c r="I90" s="9"/>
      <c r="J90" s="9"/>
      <c r="K90" s="9"/>
      <c r="L90" s="1"/>
      <c r="M90" s="1"/>
      <c r="N90" s="1"/>
      <c r="O90" s="1"/>
      <c r="P90" s="1"/>
      <c r="Q90" s="1"/>
      <c r="R90" s="1"/>
      <c r="S90" s="1"/>
      <c r="T90" s="1"/>
      <c r="U90" s="1"/>
      <c r="V90" s="1"/>
      <c r="W90" s="5"/>
      <c r="X90" s="5"/>
      <c r="Y90" s="5"/>
      <c r="Z90" s="5"/>
    </row>
    <row r="91" ht="14.25" customHeight="1">
      <c r="A91" s="34">
        <v>10.0</v>
      </c>
      <c r="B91" s="51" t="s">
        <v>68</v>
      </c>
      <c r="C91" s="1"/>
      <c r="D91" s="28">
        <v>0.01</v>
      </c>
      <c r="E91" s="44"/>
      <c r="F91" s="36">
        <v>2.0</v>
      </c>
      <c r="G91" s="10"/>
      <c r="H91" s="10"/>
      <c r="I91" s="9"/>
      <c r="J91" s="9"/>
      <c r="K91" s="9"/>
      <c r="L91" s="1"/>
      <c r="M91" s="1"/>
      <c r="N91" s="1"/>
      <c r="O91" s="1"/>
      <c r="P91" s="1"/>
      <c r="Q91" s="1"/>
      <c r="R91" s="1"/>
      <c r="S91" s="1"/>
      <c r="T91" s="1"/>
      <c r="U91" s="1"/>
      <c r="V91" s="1"/>
      <c r="W91" s="5"/>
      <c r="X91" s="5"/>
      <c r="Y91" s="5"/>
      <c r="Z91" s="5"/>
    </row>
    <row r="92" ht="14.25" customHeight="1">
      <c r="A92" s="10"/>
      <c r="B92" s="10"/>
      <c r="C92" s="10"/>
      <c r="D92" s="10"/>
      <c r="E92" s="10"/>
      <c r="F92" s="10"/>
      <c r="G92" s="10"/>
      <c r="H92" s="10"/>
      <c r="I92" s="9"/>
      <c r="J92" s="9"/>
      <c r="K92" s="9"/>
      <c r="L92" s="1"/>
      <c r="M92" s="1"/>
      <c r="N92" s="1"/>
      <c r="O92" s="1"/>
      <c r="P92" s="1"/>
      <c r="Q92" s="1"/>
      <c r="R92" s="1"/>
      <c r="S92" s="1"/>
      <c r="T92" s="1"/>
      <c r="U92" s="1"/>
      <c r="V92" s="1"/>
      <c r="W92" s="5"/>
      <c r="X92" s="5"/>
      <c r="Y92" s="5"/>
      <c r="Z92" s="5"/>
    </row>
    <row r="93" ht="14.25" customHeight="1">
      <c r="A93" s="10"/>
      <c r="B93" s="40" t="s">
        <v>38</v>
      </c>
      <c r="C93" s="10"/>
      <c r="D93" s="41">
        <f>SUM(D70:D79)+SUM(D82:D91)</f>
        <v>1</v>
      </c>
      <c r="E93" s="10"/>
      <c r="F93" s="10"/>
      <c r="G93" s="10"/>
      <c r="H93" s="10"/>
      <c r="I93" s="9"/>
      <c r="J93" s="9"/>
      <c r="K93" s="9"/>
      <c r="L93" s="1"/>
      <c r="M93" s="1"/>
      <c r="N93" s="1"/>
      <c r="O93" s="1"/>
      <c r="P93" s="1"/>
      <c r="Q93" s="1"/>
      <c r="R93" s="1"/>
      <c r="S93" s="1"/>
      <c r="T93" s="1"/>
      <c r="U93" s="1"/>
      <c r="V93" s="1"/>
      <c r="W93" s="5"/>
      <c r="X93" s="5"/>
      <c r="Y93" s="5"/>
      <c r="Z93" s="5"/>
    </row>
    <row r="94" ht="14.25" customHeight="1">
      <c r="A94" s="10"/>
      <c r="B94" s="10"/>
      <c r="C94" s="10"/>
      <c r="D94" s="10"/>
      <c r="E94" s="10"/>
      <c r="F94" s="10"/>
      <c r="G94" s="10"/>
      <c r="H94" s="10"/>
      <c r="I94" s="9"/>
      <c r="J94" s="9"/>
      <c r="K94" s="9"/>
      <c r="L94" s="1"/>
      <c r="M94" s="1"/>
      <c r="N94" s="1"/>
      <c r="O94" s="1"/>
      <c r="P94" s="1"/>
      <c r="Q94" s="1"/>
      <c r="R94" s="1"/>
      <c r="S94" s="1"/>
      <c r="T94" s="1"/>
      <c r="U94" s="1"/>
      <c r="V94" s="1"/>
      <c r="W94" s="5"/>
      <c r="X94" s="5"/>
      <c r="Y94" s="5"/>
      <c r="Z94" s="5"/>
    </row>
    <row r="95" ht="14.25" customHeight="1">
      <c r="A95" s="10"/>
      <c r="B95" s="10"/>
      <c r="C95" s="10"/>
      <c r="D95" s="10"/>
      <c r="E95" s="10"/>
      <c r="F95" s="10"/>
      <c r="G95" s="10"/>
      <c r="H95" s="10"/>
      <c r="I95" s="9"/>
      <c r="J95" s="9"/>
      <c r="K95" s="9"/>
      <c r="L95" s="1"/>
      <c r="M95" s="1"/>
      <c r="N95" s="1"/>
      <c r="O95" s="1"/>
      <c r="P95" s="1"/>
      <c r="Q95" s="1"/>
      <c r="R95" s="1"/>
      <c r="S95" s="1"/>
      <c r="T95" s="1"/>
      <c r="U95" s="1"/>
      <c r="V95" s="1"/>
      <c r="W95" s="5"/>
      <c r="X95" s="5"/>
      <c r="Y95" s="5"/>
      <c r="Z95" s="5"/>
    </row>
    <row r="96" ht="14.25" customHeight="1">
      <c r="A96" s="10"/>
      <c r="B96" s="10"/>
      <c r="C96" s="10"/>
      <c r="D96" s="10"/>
      <c r="E96" s="10"/>
      <c r="F96" s="10"/>
      <c r="G96" s="10"/>
      <c r="H96" s="10"/>
      <c r="I96" s="9"/>
      <c r="J96" s="9"/>
      <c r="K96" s="9"/>
      <c r="L96" s="1"/>
      <c r="M96" s="1"/>
      <c r="N96" s="1"/>
      <c r="O96" s="1"/>
      <c r="P96" s="1"/>
      <c r="Q96" s="1"/>
      <c r="R96" s="1"/>
      <c r="S96" s="1"/>
      <c r="T96" s="1"/>
      <c r="U96" s="1"/>
      <c r="V96" s="1"/>
      <c r="W96" s="5"/>
      <c r="X96" s="5"/>
      <c r="Y96" s="5"/>
      <c r="Z96" s="5"/>
    </row>
    <row r="97" ht="14.25" customHeight="1">
      <c r="A97" s="9"/>
      <c r="B97" s="6" t="s">
        <v>69</v>
      </c>
      <c r="C97" s="7"/>
      <c r="D97" s="7"/>
      <c r="E97" s="7"/>
      <c r="F97" s="7"/>
      <c r="G97" s="8"/>
      <c r="H97" s="9"/>
      <c r="I97" s="9"/>
      <c r="J97" s="9"/>
      <c r="K97" s="9"/>
      <c r="L97" s="1"/>
      <c r="M97" s="1"/>
      <c r="N97" s="1"/>
      <c r="O97" s="1"/>
      <c r="P97" s="1"/>
      <c r="Q97" s="1"/>
      <c r="R97" s="1"/>
      <c r="S97" s="1"/>
      <c r="T97" s="1"/>
      <c r="U97" s="1"/>
      <c r="V97" s="1"/>
      <c r="W97" s="5"/>
      <c r="X97" s="5"/>
      <c r="Y97" s="5"/>
      <c r="Z97" s="5"/>
    </row>
    <row r="98" ht="14.25" customHeight="1">
      <c r="A98" s="9"/>
      <c r="B98" s="9"/>
      <c r="C98" s="9"/>
      <c r="D98" s="9"/>
      <c r="E98" s="9"/>
      <c r="F98" s="9"/>
      <c r="G98" s="9"/>
      <c r="H98" s="9"/>
      <c r="I98" s="9"/>
      <c r="J98" s="9"/>
      <c r="K98" s="9"/>
      <c r="L98" s="1"/>
      <c r="M98" s="1"/>
      <c r="N98" s="1"/>
      <c r="O98" s="1"/>
      <c r="P98" s="1"/>
      <c r="Q98" s="1"/>
      <c r="R98" s="1"/>
      <c r="S98" s="1"/>
      <c r="T98" s="1"/>
      <c r="U98" s="1"/>
      <c r="V98" s="1"/>
      <c r="W98" s="5"/>
      <c r="X98" s="5"/>
      <c r="Y98" s="5"/>
      <c r="Z98" s="5"/>
    </row>
    <row r="99" ht="92.25" customHeight="1">
      <c r="A99" s="42">
        <v>1.0</v>
      </c>
      <c r="B99" s="19" t="s">
        <v>70</v>
      </c>
      <c r="C99" s="7"/>
      <c r="D99" s="7"/>
      <c r="E99" s="7"/>
      <c r="F99" s="7"/>
      <c r="G99" s="8"/>
      <c r="H99" s="9"/>
      <c r="I99" s="9"/>
      <c r="J99" s="9"/>
      <c r="K99" s="9"/>
      <c r="L99" s="1"/>
      <c r="M99" s="1"/>
      <c r="N99" s="1"/>
      <c r="O99" s="1"/>
      <c r="P99" s="1"/>
      <c r="Q99" s="1"/>
      <c r="R99" s="1"/>
      <c r="S99" s="1"/>
      <c r="T99" s="1"/>
      <c r="U99" s="1"/>
      <c r="V99" s="1"/>
      <c r="W99" s="5"/>
      <c r="X99" s="5"/>
      <c r="Y99" s="5"/>
      <c r="Z99" s="5"/>
    </row>
    <row r="100" ht="14.25" customHeight="1">
      <c r="A100" s="10"/>
      <c r="B100" s="52"/>
      <c r="C100" s="10"/>
      <c r="D100" s="10"/>
      <c r="E100" s="10"/>
      <c r="F100" s="10"/>
      <c r="G100" s="10"/>
      <c r="H100" s="9"/>
      <c r="I100" s="9"/>
      <c r="J100" s="9"/>
      <c r="K100" s="9"/>
      <c r="L100" s="1"/>
      <c r="M100" s="1"/>
      <c r="N100" s="1"/>
      <c r="O100" s="1"/>
      <c r="P100" s="1"/>
      <c r="Q100" s="1"/>
      <c r="R100" s="1"/>
      <c r="S100" s="1"/>
      <c r="T100" s="1"/>
      <c r="U100" s="1"/>
      <c r="V100" s="1"/>
      <c r="W100" s="5"/>
      <c r="X100" s="5"/>
      <c r="Y100" s="5"/>
      <c r="Z100" s="5"/>
    </row>
    <row r="101" ht="48.75" customHeight="1">
      <c r="A101" s="42">
        <v>2.0</v>
      </c>
      <c r="B101" s="14" t="s">
        <v>71</v>
      </c>
      <c r="C101" s="7"/>
      <c r="D101" s="7"/>
      <c r="E101" s="7"/>
      <c r="F101" s="7"/>
      <c r="G101" s="8"/>
      <c r="H101" s="9"/>
      <c r="I101" s="9"/>
      <c r="J101" s="9"/>
      <c r="K101" s="9"/>
      <c r="L101" s="1"/>
      <c r="M101" s="1"/>
      <c r="N101" s="1"/>
      <c r="O101" s="1"/>
      <c r="P101" s="1"/>
      <c r="Q101" s="1"/>
      <c r="R101" s="1"/>
      <c r="S101" s="1"/>
      <c r="T101" s="1"/>
      <c r="U101" s="1"/>
      <c r="V101" s="1"/>
      <c r="W101" s="5"/>
      <c r="X101" s="5"/>
      <c r="Y101" s="5"/>
      <c r="Z101" s="5"/>
    </row>
    <row r="102" ht="14.25" customHeight="1">
      <c r="A102" s="10"/>
      <c r="B102" s="52"/>
      <c r="C102" s="10"/>
      <c r="D102" s="10"/>
      <c r="E102" s="10"/>
      <c r="F102" s="10"/>
      <c r="G102" s="10"/>
      <c r="H102" s="9"/>
      <c r="I102" s="9"/>
      <c r="J102" s="9"/>
      <c r="K102" s="9"/>
      <c r="L102" s="1"/>
      <c r="M102" s="1"/>
      <c r="N102" s="1"/>
      <c r="O102" s="1"/>
      <c r="P102" s="1"/>
      <c r="Q102" s="1"/>
      <c r="R102" s="1"/>
      <c r="S102" s="1"/>
      <c r="T102" s="1"/>
      <c r="U102" s="1"/>
      <c r="V102" s="1"/>
      <c r="W102" s="5"/>
      <c r="X102" s="5"/>
      <c r="Y102" s="5"/>
      <c r="Z102" s="5"/>
    </row>
    <row r="103" ht="18.0" customHeight="1">
      <c r="A103" s="42">
        <v>3.0</v>
      </c>
      <c r="B103" s="14" t="s">
        <v>72</v>
      </c>
      <c r="C103" s="7"/>
      <c r="D103" s="7"/>
      <c r="E103" s="7"/>
      <c r="F103" s="7"/>
      <c r="G103" s="8"/>
      <c r="H103" s="9"/>
      <c r="I103" s="9"/>
      <c r="J103" s="9"/>
      <c r="K103" s="9"/>
      <c r="L103" s="1"/>
      <c r="M103" s="1"/>
      <c r="N103" s="1"/>
      <c r="O103" s="1"/>
      <c r="P103" s="1"/>
      <c r="Q103" s="1"/>
      <c r="R103" s="1"/>
      <c r="S103" s="1"/>
      <c r="T103" s="1"/>
      <c r="U103" s="1"/>
      <c r="V103" s="1"/>
      <c r="W103" s="5"/>
      <c r="X103" s="5"/>
      <c r="Y103" s="5"/>
      <c r="Z103" s="5"/>
    </row>
    <row r="104" ht="14.25" customHeight="1">
      <c r="A104" s="10"/>
      <c r="B104" s="10"/>
      <c r="C104" s="10"/>
      <c r="D104" s="10"/>
      <c r="E104" s="10"/>
      <c r="F104" s="10"/>
      <c r="G104" s="10"/>
      <c r="H104" s="9"/>
      <c r="I104" s="9"/>
      <c r="J104" s="9"/>
      <c r="K104" s="9"/>
      <c r="L104" s="1"/>
      <c r="M104" s="1"/>
      <c r="N104" s="1"/>
      <c r="O104" s="1"/>
      <c r="P104" s="1"/>
      <c r="Q104" s="1"/>
      <c r="R104" s="1"/>
      <c r="S104" s="1"/>
      <c r="T104" s="1"/>
      <c r="U104" s="1"/>
      <c r="V104" s="1"/>
      <c r="W104" s="5"/>
      <c r="X104" s="5"/>
      <c r="Y104" s="5"/>
      <c r="Z104" s="5"/>
    </row>
    <row r="105" ht="48.0" customHeight="1">
      <c r="A105" s="42">
        <v>4.0</v>
      </c>
      <c r="B105" s="14" t="s">
        <v>73</v>
      </c>
      <c r="C105" s="7"/>
      <c r="D105" s="7"/>
      <c r="E105" s="7"/>
      <c r="F105" s="7"/>
      <c r="G105" s="8"/>
      <c r="H105" s="9"/>
      <c r="I105" s="9"/>
      <c r="J105" s="9"/>
      <c r="K105" s="9"/>
      <c r="L105" s="1"/>
      <c r="M105" s="1"/>
      <c r="N105" s="1"/>
      <c r="O105" s="1"/>
      <c r="P105" s="1"/>
      <c r="Q105" s="1"/>
      <c r="R105" s="1"/>
      <c r="S105" s="1"/>
      <c r="T105" s="1"/>
      <c r="U105" s="1"/>
      <c r="V105" s="1"/>
      <c r="W105" s="5"/>
      <c r="X105" s="5"/>
      <c r="Y105" s="5"/>
      <c r="Z105" s="5"/>
    </row>
    <row r="106" ht="14.25" customHeight="1">
      <c r="A106" s="10"/>
      <c r="B106" s="10"/>
      <c r="C106" s="10"/>
      <c r="D106" s="10"/>
      <c r="E106" s="10"/>
      <c r="F106" s="10"/>
      <c r="G106" s="10"/>
      <c r="H106" s="10"/>
      <c r="I106" s="10"/>
      <c r="J106" s="10"/>
      <c r="K106" s="9"/>
      <c r="L106" s="1"/>
      <c r="M106" s="1"/>
      <c r="N106" s="1"/>
      <c r="O106" s="1"/>
      <c r="P106" s="1"/>
      <c r="Q106" s="1"/>
      <c r="R106" s="1"/>
      <c r="S106" s="1"/>
      <c r="T106" s="1"/>
      <c r="U106" s="1"/>
      <c r="V106" s="1"/>
      <c r="W106" s="5"/>
      <c r="X106" s="5"/>
      <c r="Y106" s="5"/>
      <c r="Z106" s="5"/>
    </row>
    <row r="107" ht="14.25" customHeight="1">
      <c r="A107" s="10"/>
      <c r="B107" s="22" t="s">
        <v>10</v>
      </c>
      <c r="C107" s="10"/>
      <c r="D107" s="10"/>
      <c r="E107" s="10"/>
      <c r="F107" s="10"/>
      <c r="G107" s="10"/>
      <c r="H107" s="10"/>
      <c r="I107" s="10"/>
      <c r="J107" s="10"/>
      <c r="K107" s="9"/>
      <c r="L107" s="1"/>
      <c r="M107" s="1"/>
      <c r="N107" s="1"/>
      <c r="O107" s="1"/>
      <c r="P107" s="1"/>
      <c r="Q107" s="1"/>
      <c r="R107" s="1"/>
      <c r="S107" s="1"/>
      <c r="T107" s="1"/>
      <c r="U107" s="1"/>
      <c r="V107" s="1"/>
      <c r="W107" s="5"/>
      <c r="X107" s="5"/>
      <c r="Y107" s="5"/>
      <c r="Z107" s="5"/>
    </row>
    <row r="108" ht="14.25" customHeight="1">
      <c r="A108" s="10"/>
      <c r="B108" s="22" t="s">
        <v>11</v>
      </c>
      <c r="C108" s="10"/>
      <c r="D108" s="10"/>
      <c r="E108" s="10"/>
      <c r="F108" s="10"/>
      <c r="G108" s="10"/>
      <c r="H108" s="10"/>
      <c r="I108" s="10"/>
      <c r="J108" s="10"/>
      <c r="K108" s="9"/>
      <c r="L108" s="1"/>
      <c r="M108" s="1"/>
      <c r="N108" s="1"/>
      <c r="O108" s="1"/>
      <c r="P108" s="1"/>
      <c r="Q108" s="1"/>
      <c r="R108" s="1"/>
      <c r="S108" s="1"/>
      <c r="T108" s="1"/>
      <c r="U108" s="1"/>
      <c r="V108" s="1"/>
      <c r="W108" s="5"/>
      <c r="X108" s="5"/>
      <c r="Y108" s="5"/>
      <c r="Z108" s="5"/>
    </row>
    <row r="109" ht="14.25" customHeight="1">
      <c r="A109" s="10"/>
      <c r="B109" s="22" t="s">
        <v>12</v>
      </c>
      <c r="C109" s="10"/>
      <c r="D109" s="10"/>
      <c r="E109" s="10"/>
      <c r="F109" s="10"/>
      <c r="G109" s="10"/>
      <c r="H109" s="10"/>
      <c r="I109" s="10"/>
      <c r="J109" s="10"/>
      <c r="K109" s="9"/>
      <c r="L109" s="1"/>
      <c r="M109" s="1"/>
      <c r="N109" s="1"/>
      <c r="O109" s="1"/>
      <c r="P109" s="1"/>
      <c r="Q109" s="1"/>
      <c r="R109" s="1"/>
      <c r="S109" s="1"/>
      <c r="T109" s="1"/>
      <c r="U109" s="1"/>
      <c r="V109" s="1"/>
      <c r="W109" s="5"/>
      <c r="X109" s="5"/>
      <c r="Y109" s="5"/>
      <c r="Z109" s="5"/>
    </row>
    <row r="110" ht="15.75" customHeight="1">
      <c r="A110" s="10"/>
      <c r="B110" s="22" t="s">
        <v>13</v>
      </c>
      <c r="C110" s="10"/>
      <c r="D110" s="10"/>
      <c r="E110" s="10"/>
      <c r="F110" s="10"/>
      <c r="G110" s="10"/>
      <c r="H110" s="10"/>
      <c r="I110" s="10"/>
      <c r="J110" s="10"/>
      <c r="K110" s="9"/>
      <c r="L110" s="1"/>
      <c r="M110" s="1"/>
      <c r="N110" s="1"/>
      <c r="O110" s="1"/>
      <c r="P110" s="1"/>
      <c r="Q110" s="1"/>
      <c r="R110" s="1"/>
      <c r="S110" s="1"/>
      <c r="T110" s="1"/>
      <c r="U110" s="1"/>
      <c r="V110" s="1"/>
      <c r="W110" s="5"/>
      <c r="X110" s="5"/>
      <c r="Y110" s="5"/>
      <c r="Z110" s="5"/>
    </row>
    <row r="111" ht="16.5" customHeight="1">
      <c r="A111" s="10"/>
      <c r="B111" s="1"/>
      <c r="C111" s="1"/>
      <c r="D111" s="1"/>
      <c r="E111" s="1"/>
      <c r="F111" s="1"/>
      <c r="G111" s="1"/>
      <c r="H111" s="1"/>
      <c r="I111" s="1"/>
      <c r="J111" s="1"/>
      <c r="K111" s="9"/>
      <c r="L111" s="1"/>
      <c r="M111" s="1"/>
      <c r="N111" s="1"/>
      <c r="O111" s="1"/>
      <c r="P111" s="1"/>
      <c r="Q111" s="1"/>
      <c r="R111" s="1"/>
      <c r="S111" s="1"/>
      <c r="T111" s="1"/>
      <c r="U111" s="1"/>
      <c r="V111" s="1"/>
      <c r="W111" s="5"/>
      <c r="X111" s="5"/>
      <c r="Y111" s="5"/>
      <c r="Z111" s="5"/>
    </row>
    <row r="112" ht="34.5" customHeight="1">
      <c r="A112" s="10"/>
      <c r="B112" s="53" t="s">
        <v>74</v>
      </c>
      <c r="C112" s="10"/>
      <c r="D112" s="54" t="s">
        <v>15</v>
      </c>
      <c r="E112" s="44"/>
      <c r="F112" s="55" t="s">
        <v>75</v>
      </c>
      <c r="G112" s="56"/>
      <c r="H112" s="55" t="s">
        <v>76</v>
      </c>
      <c r="I112" s="56"/>
      <c r="J112" s="55" t="s">
        <v>77</v>
      </c>
      <c r="K112" s="9"/>
      <c r="L112" s="1"/>
      <c r="M112" s="1"/>
      <c r="N112" s="1"/>
      <c r="O112" s="1"/>
      <c r="P112" s="1"/>
      <c r="Q112" s="1"/>
      <c r="R112" s="1"/>
      <c r="S112" s="1"/>
      <c r="T112" s="1"/>
      <c r="U112" s="1"/>
      <c r="V112" s="1"/>
      <c r="W112" s="5"/>
      <c r="X112" s="5"/>
      <c r="Y112" s="5"/>
      <c r="Z112" s="5"/>
    </row>
    <row r="113" ht="14.25" customHeight="1">
      <c r="A113" s="10"/>
      <c r="B113" s="1"/>
      <c r="C113" s="10"/>
      <c r="D113" s="1"/>
      <c r="E113" s="1"/>
      <c r="F113" s="57" t="s">
        <v>78</v>
      </c>
      <c r="G113" s="7"/>
      <c r="H113" s="7"/>
      <c r="I113" s="7"/>
      <c r="J113" s="8"/>
      <c r="K113" s="9"/>
      <c r="L113" s="1"/>
      <c r="M113" s="1"/>
      <c r="N113" s="1"/>
      <c r="O113" s="1"/>
      <c r="P113" s="1"/>
      <c r="Q113" s="1"/>
      <c r="R113" s="1"/>
      <c r="S113" s="1"/>
      <c r="T113" s="1"/>
      <c r="U113" s="1"/>
      <c r="V113" s="1"/>
      <c r="W113" s="5"/>
      <c r="X113" s="5"/>
      <c r="Y113" s="5"/>
      <c r="Z113" s="5"/>
    </row>
    <row r="114" ht="14.25" customHeight="1">
      <c r="A114" s="10"/>
      <c r="B114" s="58" t="s">
        <v>79</v>
      </c>
      <c r="C114" s="10"/>
      <c r="D114" s="28">
        <v>0.2</v>
      </c>
      <c r="E114" s="59"/>
      <c r="F114" s="60">
        <v>3.0</v>
      </c>
      <c r="G114" s="59"/>
      <c r="H114" s="60">
        <v>2.0</v>
      </c>
      <c r="I114" s="59"/>
      <c r="J114" s="60">
        <v>4.0</v>
      </c>
      <c r="K114" s="9"/>
      <c r="L114" s="1"/>
      <c r="M114" s="1"/>
      <c r="N114" s="1"/>
      <c r="O114" s="1"/>
      <c r="P114" s="1"/>
      <c r="Q114" s="1"/>
      <c r="R114" s="1"/>
      <c r="S114" s="1"/>
      <c r="T114" s="1"/>
      <c r="U114" s="1"/>
      <c r="V114" s="1"/>
      <c r="W114" s="5"/>
      <c r="X114" s="5"/>
      <c r="Y114" s="5"/>
      <c r="Z114" s="5"/>
    </row>
    <row r="115" ht="14.25" customHeight="1">
      <c r="A115" s="10"/>
      <c r="B115" s="61" t="s">
        <v>80</v>
      </c>
      <c r="C115" s="10"/>
      <c r="D115" s="28">
        <v>0.15</v>
      </c>
      <c r="E115" s="59"/>
      <c r="F115" s="62">
        <v>2.0</v>
      </c>
      <c r="G115" s="59"/>
      <c r="H115" s="62">
        <v>4.0</v>
      </c>
      <c r="I115" s="59"/>
      <c r="J115" s="62">
        <v>3.0</v>
      </c>
      <c r="K115" s="9"/>
      <c r="L115" s="1"/>
      <c r="M115" s="1"/>
      <c r="N115" s="1"/>
      <c r="O115" s="1"/>
      <c r="P115" s="1"/>
      <c r="Q115" s="1"/>
      <c r="R115" s="1"/>
      <c r="S115" s="1"/>
      <c r="T115" s="1"/>
      <c r="U115" s="1"/>
      <c r="V115" s="1"/>
      <c r="W115" s="5"/>
      <c r="X115" s="5"/>
      <c r="Y115" s="5"/>
      <c r="Z115" s="5"/>
    </row>
    <row r="116" ht="14.25" customHeight="1">
      <c r="A116" s="10"/>
      <c r="B116" s="61" t="s">
        <v>81</v>
      </c>
      <c r="C116" s="10"/>
      <c r="D116" s="28">
        <v>0.07</v>
      </c>
      <c r="E116" s="59"/>
      <c r="F116" s="62">
        <v>1.0</v>
      </c>
      <c r="G116" s="59"/>
      <c r="H116" s="62">
        <v>4.0</v>
      </c>
      <c r="I116" s="59"/>
      <c r="J116" s="62">
        <v>3.0</v>
      </c>
      <c r="K116" s="9"/>
      <c r="L116" s="1"/>
      <c r="M116" s="1"/>
      <c r="N116" s="1"/>
      <c r="O116" s="1"/>
      <c r="P116" s="1"/>
      <c r="Q116" s="1"/>
      <c r="R116" s="1"/>
      <c r="S116" s="1"/>
      <c r="T116" s="1"/>
      <c r="U116" s="1"/>
      <c r="V116" s="1"/>
      <c r="W116" s="5"/>
      <c r="X116" s="5"/>
      <c r="Y116" s="5"/>
      <c r="Z116" s="5"/>
    </row>
    <row r="117" ht="14.25" customHeight="1">
      <c r="A117" s="10"/>
      <c r="B117" s="61" t="s">
        <v>82</v>
      </c>
      <c r="C117" s="10"/>
      <c r="D117" s="28">
        <v>0.08</v>
      </c>
      <c r="E117" s="59"/>
      <c r="F117" s="62">
        <v>2.0</v>
      </c>
      <c r="G117" s="59"/>
      <c r="H117" s="62">
        <v>4.0</v>
      </c>
      <c r="I117" s="59"/>
      <c r="J117" s="62">
        <v>3.0</v>
      </c>
      <c r="K117" s="9"/>
      <c r="L117" s="1"/>
      <c r="M117" s="1"/>
      <c r="N117" s="1"/>
      <c r="O117" s="1"/>
      <c r="P117" s="1"/>
      <c r="Q117" s="1"/>
      <c r="R117" s="1"/>
      <c r="S117" s="1"/>
      <c r="T117" s="1"/>
      <c r="U117" s="1"/>
      <c r="V117" s="1"/>
      <c r="W117" s="5"/>
      <c r="X117" s="5"/>
      <c r="Y117" s="5"/>
      <c r="Z117" s="5"/>
    </row>
    <row r="118" ht="14.25" customHeight="1">
      <c r="A118" s="10"/>
      <c r="B118" s="61" t="s">
        <v>83</v>
      </c>
      <c r="C118" s="10"/>
      <c r="D118" s="28">
        <v>0.07</v>
      </c>
      <c r="E118" s="59"/>
      <c r="F118" s="62">
        <v>3.0</v>
      </c>
      <c r="G118" s="59"/>
      <c r="H118" s="62">
        <v>3.0</v>
      </c>
      <c r="I118" s="59"/>
      <c r="J118" s="62">
        <v>4.0</v>
      </c>
      <c r="K118" s="9"/>
      <c r="L118" s="1"/>
      <c r="M118" s="1"/>
      <c r="N118" s="1"/>
      <c r="O118" s="1"/>
      <c r="P118" s="1"/>
      <c r="Q118" s="1"/>
      <c r="R118" s="1"/>
      <c r="S118" s="1"/>
      <c r="T118" s="1"/>
      <c r="U118" s="1"/>
      <c r="V118" s="1"/>
      <c r="W118" s="5"/>
      <c r="X118" s="5"/>
      <c r="Y118" s="5"/>
      <c r="Z118" s="5"/>
    </row>
    <row r="119" ht="14.25" customHeight="1">
      <c r="A119" s="10"/>
      <c r="B119" s="61" t="s">
        <v>84</v>
      </c>
      <c r="C119" s="10"/>
      <c r="D119" s="28">
        <v>0.06</v>
      </c>
      <c r="E119" s="59"/>
      <c r="F119" s="62">
        <v>4.0</v>
      </c>
      <c r="G119" s="59"/>
      <c r="H119" s="62">
        <v>2.0</v>
      </c>
      <c r="I119" s="59"/>
      <c r="J119" s="62">
        <v>1.0</v>
      </c>
      <c r="K119" s="9"/>
      <c r="L119" s="1"/>
      <c r="M119" s="1"/>
      <c r="N119" s="1"/>
      <c r="O119" s="1"/>
      <c r="P119" s="1"/>
      <c r="Q119" s="1"/>
      <c r="R119" s="1"/>
      <c r="S119" s="1"/>
      <c r="T119" s="1"/>
      <c r="U119" s="1"/>
      <c r="V119" s="1"/>
      <c r="W119" s="5"/>
      <c r="X119" s="5"/>
      <c r="Y119" s="5"/>
      <c r="Z119" s="5"/>
    </row>
    <row r="120" ht="14.25" customHeight="1">
      <c r="A120" s="10"/>
      <c r="B120" s="61" t="s">
        <v>85</v>
      </c>
      <c r="C120" s="10"/>
      <c r="D120" s="28">
        <v>0.09</v>
      </c>
      <c r="E120" s="59"/>
      <c r="F120" s="62">
        <v>2.0</v>
      </c>
      <c r="G120" s="59"/>
      <c r="H120" s="62">
        <v>4.0</v>
      </c>
      <c r="I120" s="59"/>
      <c r="J120" s="62">
        <v>3.0</v>
      </c>
      <c r="K120" s="9"/>
      <c r="L120" s="1"/>
      <c r="M120" s="1"/>
      <c r="N120" s="1"/>
      <c r="O120" s="1"/>
      <c r="P120" s="1"/>
      <c r="Q120" s="1"/>
      <c r="R120" s="1"/>
      <c r="S120" s="1"/>
      <c r="T120" s="1"/>
      <c r="U120" s="1"/>
      <c r="V120" s="1"/>
      <c r="W120" s="5"/>
      <c r="X120" s="5"/>
      <c r="Y120" s="5"/>
      <c r="Z120" s="5"/>
    </row>
    <row r="121" ht="14.25" customHeight="1">
      <c r="A121" s="10"/>
      <c r="B121" s="61" t="s">
        <v>86</v>
      </c>
      <c r="C121" s="10"/>
      <c r="D121" s="28">
        <v>0.06</v>
      </c>
      <c r="E121" s="59"/>
      <c r="F121" s="62">
        <v>4.0</v>
      </c>
      <c r="G121" s="59"/>
      <c r="H121" s="62">
        <v>2.0</v>
      </c>
      <c r="I121" s="59"/>
      <c r="J121" s="62">
        <v>3.0</v>
      </c>
      <c r="K121" s="9"/>
      <c r="L121" s="1"/>
      <c r="M121" s="1"/>
      <c r="N121" s="1"/>
      <c r="O121" s="1"/>
      <c r="P121" s="1"/>
      <c r="Q121" s="1"/>
      <c r="R121" s="1"/>
      <c r="S121" s="1"/>
      <c r="T121" s="1"/>
      <c r="U121" s="1"/>
      <c r="V121" s="1"/>
      <c r="W121" s="5"/>
      <c r="X121" s="5"/>
      <c r="Y121" s="5"/>
      <c r="Z121" s="5"/>
    </row>
    <row r="122" ht="14.25" customHeight="1">
      <c r="A122" s="10"/>
      <c r="B122" s="61" t="s">
        <v>87</v>
      </c>
      <c r="C122" s="10"/>
      <c r="D122" s="28">
        <v>0.05</v>
      </c>
      <c r="E122" s="59"/>
      <c r="F122" s="62">
        <v>4.0</v>
      </c>
      <c r="G122" s="59"/>
      <c r="H122" s="62">
        <v>3.0</v>
      </c>
      <c r="I122" s="59"/>
      <c r="J122" s="62">
        <v>2.0</v>
      </c>
      <c r="K122" s="9"/>
      <c r="L122" s="1"/>
      <c r="M122" s="1"/>
      <c r="N122" s="1"/>
      <c r="O122" s="1"/>
      <c r="P122" s="1"/>
      <c r="Q122" s="1"/>
      <c r="R122" s="1"/>
      <c r="S122" s="1"/>
      <c r="T122" s="1"/>
      <c r="U122" s="1"/>
      <c r="V122" s="1"/>
      <c r="W122" s="5"/>
      <c r="X122" s="5"/>
      <c r="Y122" s="5"/>
      <c r="Z122" s="5"/>
    </row>
    <row r="123" ht="14.25" customHeight="1">
      <c r="A123" s="10"/>
      <c r="B123" s="61" t="s">
        <v>88</v>
      </c>
      <c r="C123" s="10"/>
      <c r="D123" s="28">
        <v>0.04</v>
      </c>
      <c r="E123" s="59"/>
      <c r="F123" s="62">
        <v>3.0</v>
      </c>
      <c r="G123" s="59"/>
      <c r="H123" s="62">
        <v>1.0</v>
      </c>
      <c r="I123" s="59"/>
      <c r="J123" s="62">
        <v>4.0</v>
      </c>
      <c r="K123" s="9"/>
      <c r="L123" s="1"/>
      <c r="M123" s="1"/>
      <c r="N123" s="1"/>
      <c r="O123" s="1"/>
      <c r="P123" s="1"/>
      <c r="Q123" s="1"/>
      <c r="R123" s="1"/>
      <c r="S123" s="1"/>
      <c r="T123" s="1"/>
      <c r="U123" s="1"/>
      <c r="V123" s="1"/>
      <c r="W123" s="5"/>
      <c r="X123" s="5"/>
      <c r="Y123" s="5"/>
      <c r="Z123" s="5"/>
    </row>
    <row r="124" ht="14.25" customHeight="1">
      <c r="A124" s="10"/>
      <c r="B124" s="61" t="s">
        <v>89</v>
      </c>
      <c r="C124" s="10"/>
      <c r="D124" s="28">
        <v>0.05</v>
      </c>
      <c r="E124" s="59"/>
      <c r="F124" s="62">
        <v>3.0</v>
      </c>
      <c r="G124" s="59"/>
      <c r="H124" s="62">
        <v>4.0</v>
      </c>
      <c r="I124" s="59"/>
      <c r="J124" s="62">
        <v>2.0</v>
      </c>
      <c r="K124" s="9"/>
      <c r="L124" s="1"/>
      <c r="M124" s="1"/>
      <c r="N124" s="1"/>
      <c r="O124" s="1"/>
      <c r="P124" s="1"/>
      <c r="Q124" s="1"/>
      <c r="R124" s="1"/>
      <c r="S124" s="1"/>
      <c r="T124" s="1"/>
      <c r="U124" s="1"/>
      <c r="V124" s="1"/>
      <c r="W124" s="5"/>
      <c r="X124" s="5"/>
      <c r="Y124" s="5"/>
      <c r="Z124" s="5"/>
    </row>
    <row r="125" ht="14.25" customHeight="1">
      <c r="A125" s="10"/>
      <c r="B125" s="63" t="s">
        <v>90</v>
      </c>
      <c r="C125" s="10"/>
      <c r="D125" s="64">
        <v>0.08</v>
      </c>
      <c r="E125" s="59"/>
      <c r="F125" s="62">
        <v>4.0</v>
      </c>
      <c r="G125" s="59"/>
      <c r="H125" s="62">
        <v>3.0</v>
      </c>
      <c r="I125" s="59"/>
      <c r="J125" s="62">
        <v>2.0</v>
      </c>
      <c r="K125" s="9"/>
      <c r="L125" s="1"/>
      <c r="M125" s="1"/>
      <c r="N125" s="1"/>
      <c r="O125" s="1"/>
      <c r="P125" s="1"/>
      <c r="Q125" s="1"/>
      <c r="R125" s="1"/>
      <c r="S125" s="1"/>
      <c r="T125" s="1"/>
      <c r="U125" s="1"/>
      <c r="V125" s="1"/>
      <c r="W125" s="5"/>
      <c r="X125" s="5"/>
      <c r="Y125" s="5"/>
      <c r="Z125" s="5"/>
    </row>
    <row r="126" ht="14.25" customHeight="1">
      <c r="A126" s="10"/>
      <c r="B126" s="10"/>
      <c r="C126" s="10"/>
      <c r="D126" s="10"/>
      <c r="E126" s="10"/>
      <c r="F126" s="10"/>
      <c r="G126" s="10"/>
      <c r="H126" s="10"/>
      <c r="I126" s="10"/>
      <c r="J126" s="10"/>
      <c r="K126" s="9"/>
      <c r="L126" s="1"/>
      <c r="M126" s="1"/>
      <c r="N126" s="1"/>
      <c r="O126" s="1"/>
      <c r="P126" s="1"/>
      <c r="Q126" s="1"/>
      <c r="R126" s="1"/>
      <c r="S126" s="1"/>
      <c r="T126" s="1"/>
      <c r="U126" s="1"/>
      <c r="V126" s="1"/>
      <c r="W126" s="5"/>
      <c r="X126" s="5"/>
      <c r="Y126" s="5"/>
      <c r="Z126" s="5"/>
    </row>
    <row r="127" ht="14.25" customHeight="1">
      <c r="A127" s="10"/>
      <c r="B127" s="10"/>
      <c r="C127" s="10"/>
      <c r="D127" s="65">
        <f>SUM(D114:D125)</f>
        <v>1</v>
      </c>
      <c r="E127" s="10"/>
      <c r="F127" s="10"/>
      <c r="G127" s="10"/>
      <c r="H127" s="10"/>
      <c r="I127" s="10"/>
      <c r="J127" s="10"/>
      <c r="K127" s="9"/>
      <c r="L127" s="1"/>
      <c r="M127" s="1"/>
      <c r="N127" s="1"/>
      <c r="O127" s="1"/>
      <c r="P127" s="1"/>
      <c r="Q127" s="1"/>
      <c r="R127" s="1"/>
      <c r="S127" s="1"/>
      <c r="T127" s="1"/>
      <c r="U127" s="1"/>
      <c r="V127" s="1"/>
      <c r="W127" s="5"/>
      <c r="X127" s="5"/>
      <c r="Y127" s="5"/>
      <c r="Z127" s="5"/>
    </row>
    <row r="128" ht="14.25" customHeight="1">
      <c r="A128" s="10"/>
      <c r="B128" s="10"/>
      <c r="C128" s="10"/>
      <c r="D128" s="10"/>
      <c r="E128" s="10"/>
      <c r="F128" s="10"/>
      <c r="G128" s="10"/>
      <c r="H128" s="10"/>
      <c r="I128" s="10"/>
      <c r="J128" s="10"/>
      <c r="K128" s="9"/>
      <c r="L128" s="1"/>
      <c r="M128" s="1"/>
      <c r="N128" s="1"/>
      <c r="O128" s="1"/>
      <c r="P128" s="1"/>
      <c r="Q128" s="1"/>
      <c r="R128" s="1"/>
      <c r="S128" s="1"/>
      <c r="T128" s="1"/>
      <c r="U128" s="1"/>
      <c r="V128" s="1"/>
      <c r="W128" s="5"/>
      <c r="X128" s="5"/>
      <c r="Y128" s="5"/>
      <c r="Z128" s="5"/>
    </row>
    <row r="129" ht="14.25" customHeight="1">
      <c r="A129" s="9"/>
      <c r="B129" s="9"/>
      <c r="C129" s="9"/>
      <c r="D129" s="9"/>
      <c r="E129" s="9"/>
      <c r="F129" s="9"/>
      <c r="G129" s="9"/>
      <c r="H129" s="9"/>
      <c r="I129" s="9"/>
      <c r="J129" s="9"/>
      <c r="K129" s="9"/>
      <c r="L129" s="1"/>
      <c r="M129" s="1"/>
      <c r="N129" s="1"/>
      <c r="O129" s="1"/>
      <c r="P129" s="1"/>
      <c r="Q129" s="1"/>
      <c r="R129" s="1"/>
      <c r="S129" s="1"/>
      <c r="T129" s="1"/>
      <c r="U129" s="1"/>
      <c r="V129" s="1"/>
      <c r="W129" s="5"/>
      <c r="X129" s="5"/>
      <c r="Y129" s="5"/>
      <c r="Z129" s="5"/>
    </row>
    <row r="130" ht="14.25" customHeight="1">
      <c r="A130" s="9"/>
      <c r="B130" s="9"/>
      <c r="C130" s="9"/>
      <c r="D130" s="9"/>
      <c r="E130" s="9"/>
      <c r="F130" s="9"/>
      <c r="G130" s="9"/>
      <c r="H130" s="9"/>
      <c r="I130" s="9"/>
      <c r="J130" s="9"/>
      <c r="K130" s="9"/>
      <c r="L130" s="1"/>
      <c r="M130" s="1"/>
      <c r="N130" s="1"/>
      <c r="O130" s="1"/>
      <c r="P130" s="1"/>
      <c r="Q130" s="1"/>
      <c r="R130" s="1"/>
      <c r="S130" s="1"/>
      <c r="T130" s="1"/>
      <c r="U130" s="1"/>
      <c r="V130" s="1"/>
      <c r="W130" s="5"/>
      <c r="X130" s="5"/>
      <c r="Y130" s="5"/>
      <c r="Z130" s="5"/>
    </row>
    <row r="131" ht="14.25" customHeight="1">
      <c r="A131" s="9"/>
      <c r="B131" s="6" t="s">
        <v>91</v>
      </c>
      <c r="C131" s="7"/>
      <c r="D131" s="7"/>
      <c r="E131" s="7"/>
      <c r="F131" s="7"/>
      <c r="G131" s="8"/>
      <c r="H131" s="9"/>
      <c r="I131" s="9"/>
      <c r="J131" s="9"/>
      <c r="K131" s="9"/>
      <c r="L131" s="1"/>
      <c r="M131" s="1"/>
      <c r="N131" s="1"/>
      <c r="O131" s="1"/>
      <c r="P131" s="1"/>
      <c r="Q131" s="1"/>
      <c r="R131" s="1"/>
      <c r="S131" s="1"/>
      <c r="T131" s="1"/>
      <c r="U131" s="1"/>
      <c r="V131" s="1"/>
      <c r="W131" s="5"/>
      <c r="X131" s="5"/>
      <c r="Y131" s="5"/>
      <c r="Z131" s="5"/>
    </row>
    <row r="132" ht="14.25" customHeight="1">
      <c r="A132" s="9"/>
      <c r="B132" s="9"/>
      <c r="C132" s="9"/>
      <c r="D132" s="9"/>
      <c r="E132" s="9"/>
      <c r="F132" s="9"/>
      <c r="G132" s="9"/>
      <c r="H132" s="9"/>
      <c r="I132" s="9"/>
      <c r="J132" s="9"/>
      <c r="K132" s="9"/>
      <c r="L132" s="1"/>
      <c r="M132" s="1"/>
      <c r="N132" s="1"/>
      <c r="O132" s="1"/>
      <c r="P132" s="1"/>
      <c r="Q132" s="1"/>
      <c r="R132" s="1"/>
      <c r="S132" s="1"/>
      <c r="T132" s="1"/>
      <c r="U132" s="1"/>
      <c r="V132" s="1"/>
      <c r="W132" s="5"/>
      <c r="X132" s="5"/>
      <c r="Y132" s="5"/>
      <c r="Z132" s="5"/>
    </row>
    <row r="133" ht="78.75" customHeight="1">
      <c r="A133" s="42">
        <v>1.0</v>
      </c>
      <c r="B133" s="66" t="s">
        <v>92</v>
      </c>
      <c r="C133" s="9"/>
      <c r="D133" s="9"/>
      <c r="E133" s="9"/>
      <c r="F133" s="9"/>
      <c r="G133" s="9"/>
      <c r="H133" s="9"/>
      <c r="I133" s="9"/>
      <c r="J133" s="9"/>
      <c r="K133" s="9"/>
      <c r="L133" s="1"/>
      <c r="M133" s="1"/>
      <c r="N133" s="1"/>
      <c r="O133" s="1"/>
      <c r="P133" s="1"/>
      <c r="Q133" s="1"/>
      <c r="R133" s="1"/>
      <c r="S133" s="1"/>
      <c r="T133" s="1"/>
      <c r="U133" s="1"/>
      <c r="V133" s="1"/>
      <c r="W133" s="5"/>
      <c r="X133" s="5"/>
      <c r="Y133" s="5"/>
      <c r="Z133" s="5"/>
    </row>
    <row r="134" ht="14.25" customHeight="1">
      <c r="A134" s="10"/>
      <c r="B134" s="52"/>
      <c r="C134" s="9"/>
      <c r="D134" s="9"/>
      <c r="E134" s="9"/>
      <c r="F134" s="9"/>
      <c r="G134" s="9"/>
      <c r="H134" s="9"/>
      <c r="I134" s="9"/>
      <c r="J134" s="9"/>
      <c r="K134" s="9"/>
      <c r="L134" s="1"/>
      <c r="M134" s="1"/>
      <c r="N134" s="1"/>
      <c r="O134" s="1"/>
      <c r="P134" s="1"/>
      <c r="Q134" s="1"/>
      <c r="R134" s="1"/>
      <c r="S134" s="1"/>
      <c r="T134" s="1"/>
      <c r="U134" s="1"/>
      <c r="V134" s="1"/>
      <c r="W134" s="5"/>
      <c r="X134" s="5"/>
      <c r="Y134" s="5"/>
      <c r="Z134" s="5"/>
    </row>
    <row r="135" ht="46.5" customHeight="1">
      <c r="A135" s="42">
        <v>2.0</v>
      </c>
      <c r="B135" s="67" t="s">
        <v>93</v>
      </c>
      <c r="C135" s="9"/>
      <c r="D135" s="9"/>
      <c r="E135" s="9"/>
      <c r="F135" s="9"/>
      <c r="G135" s="9"/>
      <c r="H135" s="9"/>
      <c r="I135" s="9"/>
      <c r="J135" s="9"/>
      <c r="K135" s="9"/>
      <c r="L135" s="1"/>
      <c r="M135" s="1"/>
      <c r="N135" s="1"/>
      <c r="O135" s="1"/>
      <c r="P135" s="1"/>
      <c r="Q135" s="1"/>
      <c r="R135" s="1"/>
      <c r="S135" s="1"/>
      <c r="T135" s="1"/>
      <c r="U135" s="1"/>
      <c r="V135" s="1"/>
      <c r="W135" s="5"/>
      <c r="X135" s="5"/>
      <c r="Y135" s="5"/>
      <c r="Z135" s="5"/>
    </row>
    <row r="136" ht="14.25" customHeight="1">
      <c r="A136" s="10"/>
      <c r="B136" s="52"/>
      <c r="C136" s="9"/>
      <c r="D136" s="9"/>
      <c r="E136" s="9"/>
      <c r="F136" s="9"/>
      <c r="G136" s="9"/>
      <c r="H136" s="9"/>
      <c r="I136" s="9"/>
      <c r="J136" s="9"/>
      <c r="K136" s="9"/>
      <c r="L136" s="1"/>
      <c r="M136" s="1"/>
      <c r="N136" s="1"/>
      <c r="O136" s="1"/>
      <c r="P136" s="1"/>
      <c r="Q136" s="1"/>
      <c r="R136" s="1"/>
      <c r="S136" s="1"/>
      <c r="T136" s="1"/>
      <c r="U136" s="1"/>
      <c r="V136" s="1"/>
      <c r="W136" s="5"/>
      <c r="X136" s="5"/>
      <c r="Y136" s="5"/>
      <c r="Z136" s="5"/>
    </row>
    <row r="137" ht="126.0" customHeight="1">
      <c r="A137" s="42">
        <v>3.0</v>
      </c>
      <c r="B137" s="67" t="s">
        <v>94</v>
      </c>
      <c r="C137" s="9"/>
      <c r="D137" s="9"/>
      <c r="E137" s="9"/>
      <c r="F137" s="9"/>
      <c r="G137" s="9"/>
      <c r="H137" s="9"/>
      <c r="I137" s="9"/>
      <c r="J137" s="9"/>
      <c r="K137" s="9"/>
      <c r="L137" s="1"/>
      <c r="M137" s="1"/>
      <c r="N137" s="1"/>
      <c r="O137" s="1"/>
      <c r="P137" s="1"/>
      <c r="Q137" s="1"/>
      <c r="R137" s="1"/>
      <c r="S137" s="1"/>
      <c r="T137" s="1"/>
      <c r="U137" s="1"/>
      <c r="V137" s="1"/>
      <c r="W137" s="5"/>
      <c r="X137" s="5"/>
      <c r="Y137" s="5"/>
      <c r="Z137" s="5"/>
    </row>
    <row r="138" ht="14.25" customHeight="1">
      <c r="A138" s="9"/>
      <c r="B138" s="68"/>
      <c r="C138" s="9"/>
      <c r="D138" s="9"/>
      <c r="E138" s="9"/>
      <c r="F138" s="9"/>
      <c r="G138" s="9"/>
      <c r="H138" s="9"/>
      <c r="I138" s="9"/>
      <c r="J138" s="9"/>
      <c r="K138" s="9"/>
      <c r="L138" s="1"/>
      <c r="M138" s="1"/>
      <c r="N138" s="1"/>
      <c r="O138" s="1"/>
      <c r="P138" s="1"/>
      <c r="Q138" s="1"/>
      <c r="R138" s="1"/>
      <c r="S138" s="1"/>
      <c r="T138" s="1"/>
      <c r="U138" s="1"/>
      <c r="V138" s="1"/>
      <c r="W138" s="5"/>
      <c r="X138" s="5"/>
      <c r="Y138" s="5"/>
      <c r="Z138" s="5"/>
    </row>
    <row r="139" ht="110.25" customHeight="1">
      <c r="A139" s="42">
        <v>4.0</v>
      </c>
      <c r="B139" s="67" t="s">
        <v>95</v>
      </c>
      <c r="C139" s="10"/>
      <c r="D139" s="10"/>
      <c r="E139" s="10"/>
      <c r="F139" s="10"/>
      <c r="G139" s="10"/>
      <c r="H139" s="10"/>
      <c r="I139" s="10"/>
      <c r="J139" s="10"/>
      <c r="K139" s="9"/>
      <c r="L139" s="1"/>
      <c r="M139" s="1"/>
      <c r="N139" s="1"/>
      <c r="O139" s="1"/>
      <c r="P139" s="1"/>
      <c r="Q139" s="1"/>
      <c r="R139" s="1"/>
      <c r="S139" s="1"/>
      <c r="T139" s="1"/>
      <c r="U139" s="1"/>
      <c r="V139" s="1"/>
      <c r="W139" s="5"/>
      <c r="X139" s="5"/>
      <c r="Y139" s="5"/>
      <c r="Z139" s="5"/>
    </row>
    <row r="140" ht="14.25" customHeight="1">
      <c r="A140" s="10"/>
      <c r="B140" s="10"/>
      <c r="C140" s="10"/>
      <c r="D140" s="10"/>
      <c r="E140" s="10"/>
      <c r="F140" s="10"/>
      <c r="G140" s="10"/>
      <c r="H140" s="10"/>
      <c r="I140" s="10"/>
      <c r="J140" s="10"/>
      <c r="K140" s="9"/>
      <c r="L140" s="1"/>
      <c r="M140" s="1"/>
      <c r="N140" s="1"/>
      <c r="O140" s="1"/>
      <c r="P140" s="1"/>
      <c r="Q140" s="1"/>
      <c r="R140" s="1"/>
      <c r="S140" s="1"/>
      <c r="T140" s="1"/>
      <c r="U140" s="1"/>
      <c r="V140" s="1"/>
      <c r="W140" s="5"/>
      <c r="X140" s="5"/>
      <c r="Y140" s="5"/>
      <c r="Z140" s="5"/>
    </row>
    <row r="141" ht="46.5" customHeight="1">
      <c r="A141" s="42">
        <v>5.0</v>
      </c>
      <c r="B141" s="67" t="s">
        <v>96</v>
      </c>
      <c r="C141" s="10"/>
      <c r="D141" s="10"/>
      <c r="E141" s="10"/>
      <c r="F141" s="10"/>
      <c r="G141" s="10"/>
      <c r="H141" s="10"/>
      <c r="I141" s="10"/>
      <c r="J141" s="10"/>
      <c r="K141" s="9"/>
      <c r="L141" s="1"/>
      <c r="M141" s="1"/>
      <c r="N141" s="1"/>
      <c r="O141" s="1"/>
      <c r="P141" s="1"/>
      <c r="Q141" s="1"/>
      <c r="R141" s="1"/>
      <c r="S141" s="1"/>
      <c r="T141" s="1"/>
      <c r="U141" s="1"/>
      <c r="V141" s="1"/>
      <c r="W141" s="5"/>
      <c r="X141" s="5"/>
      <c r="Y141" s="5"/>
      <c r="Z141" s="5"/>
    </row>
    <row r="142" ht="14.25" customHeight="1">
      <c r="A142" s="10"/>
      <c r="B142" s="10"/>
      <c r="C142" s="10"/>
      <c r="D142" s="10"/>
      <c r="E142" s="10"/>
      <c r="F142" s="10"/>
      <c r="G142" s="10"/>
      <c r="H142" s="10"/>
      <c r="I142" s="10"/>
      <c r="J142" s="10"/>
      <c r="K142" s="9"/>
      <c r="L142" s="1"/>
      <c r="M142" s="1"/>
      <c r="N142" s="1"/>
      <c r="O142" s="1"/>
      <c r="P142" s="1"/>
      <c r="Q142" s="1"/>
      <c r="R142" s="1"/>
      <c r="S142" s="1"/>
      <c r="T142" s="1"/>
      <c r="U142" s="1"/>
      <c r="V142" s="1"/>
      <c r="W142" s="5"/>
      <c r="X142" s="5"/>
      <c r="Y142" s="5"/>
      <c r="Z142" s="5"/>
    </row>
    <row r="143" ht="14.25" customHeight="1">
      <c r="A143" s="10"/>
      <c r="B143" s="69" t="s">
        <v>97</v>
      </c>
      <c r="C143" s="10"/>
      <c r="D143" s="70" t="s">
        <v>98</v>
      </c>
      <c r="E143" s="10"/>
      <c r="F143" s="70" t="s">
        <v>99</v>
      </c>
      <c r="G143" s="10"/>
      <c r="H143" s="70" t="s">
        <v>100</v>
      </c>
      <c r="I143" s="10"/>
      <c r="J143" s="70" t="s">
        <v>101</v>
      </c>
      <c r="K143" s="9"/>
      <c r="L143" s="1"/>
      <c r="M143" s="1"/>
      <c r="N143" s="1"/>
      <c r="O143" s="1"/>
      <c r="P143" s="1"/>
      <c r="Q143" s="1"/>
      <c r="R143" s="1"/>
      <c r="S143" s="1"/>
      <c r="T143" s="1"/>
      <c r="U143" s="1"/>
      <c r="V143" s="1"/>
      <c r="W143" s="5"/>
      <c r="X143" s="5"/>
      <c r="Y143" s="5"/>
      <c r="Z143" s="5"/>
    </row>
    <row r="144" ht="14.25" customHeight="1">
      <c r="A144" s="9"/>
      <c r="B144" s="10"/>
      <c r="C144" s="10"/>
      <c r="D144" s="10"/>
      <c r="E144" s="10"/>
      <c r="F144" s="10"/>
      <c r="G144" s="10"/>
      <c r="H144" s="10"/>
      <c r="I144" s="10"/>
      <c r="J144" s="10"/>
      <c r="K144" s="9"/>
      <c r="L144" s="1"/>
      <c r="M144" s="1"/>
      <c r="N144" s="1"/>
      <c r="O144" s="1"/>
      <c r="P144" s="1"/>
      <c r="Q144" s="1"/>
      <c r="R144" s="1"/>
      <c r="S144" s="1"/>
      <c r="T144" s="1"/>
      <c r="U144" s="1"/>
      <c r="V144" s="1"/>
      <c r="W144" s="5"/>
      <c r="X144" s="5"/>
      <c r="Y144" s="5"/>
      <c r="Z144" s="5"/>
    </row>
    <row r="145" ht="14.25" customHeight="1">
      <c r="A145" s="9"/>
      <c r="B145" s="71" t="s">
        <v>102</v>
      </c>
      <c r="C145" s="10"/>
      <c r="D145" s="72">
        <v>204053.0</v>
      </c>
      <c r="E145" s="59"/>
      <c r="F145" s="72">
        <v>276577.0</v>
      </c>
      <c r="G145" s="59"/>
      <c r="H145" s="73">
        <v>0.2</v>
      </c>
      <c r="I145" s="59"/>
      <c r="J145" s="74">
        <f t="shared" ref="J145:J149" si="1">D145/F145</f>
        <v>0.7377800757</v>
      </c>
      <c r="K145" s="9"/>
      <c r="L145" s="1"/>
      <c r="M145" s="1"/>
      <c r="N145" s="1"/>
      <c r="O145" s="1"/>
      <c r="P145" s="1"/>
      <c r="Q145" s="1"/>
      <c r="R145" s="1"/>
      <c r="S145" s="1"/>
      <c r="T145" s="1"/>
      <c r="U145" s="1"/>
      <c r="V145" s="1"/>
      <c r="W145" s="5"/>
      <c r="X145" s="5"/>
      <c r="Y145" s="5"/>
      <c r="Z145" s="5"/>
    </row>
    <row r="146" ht="14.25" customHeight="1">
      <c r="A146" s="9"/>
      <c r="B146" s="71" t="s">
        <v>103</v>
      </c>
      <c r="C146" s="10"/>
      <c r="D146" s="72">
        <v>526777.0</v>
      </c>
      <c r="E146" s="59"/>
      <c r="F146" s="72">
        <v>729609.0</v>
      </c>
      <c r="G146" s="59"/>
      <c r="H146" s="73">
        <v>0.1</v>
      </c>
      <c r="I146" s="59"/>
      <c r="J146" s="74">
        <f t="shared" si="1"/>
        <v>0.7219990433</v>
      </c>
      <c r="K146" s="9"/>
      <c r="L146" s="1"/>
      <c r="M146" s="1"/>
      <c r="N146" s="1"/>
      <c r="O146" s="1"/>
      <c r="P146" s="1"/>
      <c r="Q146" s="1"/>
      <c r="R146" s="1"/>
      <c r="S146" s="1"/>
      <c r="T146" s="1"/>
      <c r="U146" s="1"/>
      <c r="V146" s="1"/>
      <c r="W146" s="5"/>
      <c r="X146" s="5"/>
      <c r="Y146" s="5"/>
      <c r="Z146" s="5"/>
    </row>
    <row r="147" ht="14.25" customHeight="1">
      <c r="A147" s="9"/>
      <c r="B147" s="71" t="s">
        <v>104</v>
      </c>
      <c r="C147" s="10"/>
      <c r="D147" s="72">
        <v>59436.0</v>
      </c>
      <c r="E147" s="59"/>
      <c r="F147" s="72">
        <v>26134.0</v>
      </c>
      <c r="G147" s="59"/>
      <c r="H147" s="73">
        <v>-0.15</v>
      </c>
      <c r="I147" s="59"/>
      <c r="J147" s="74">
        <f t="shared" si="1"/>
        <v>2.274278717</v>
      </c>
      <c r="K147" s="9"/>
      <c r="L147" s="1"/>
      <c r="M147" s="1"/>
      <c r="N147" s="1"/>
      <c r="O147" s="1"/>
      <c r="P147" s="1"/>
      <c r="Q147" s="1"/>
      <c r="R147" s="1"/>
      <c r="S147" s="1"/>
      <c r="T147" s="1"/>
      <c r="U147" s="1"/>
      <c r="V147" s="1"/>
      <c r="W147" s="5"/>
      <c r="X147" s="5"/>
      <c r="Y147" s="5"/>
      <c r="Z147" s="5"/>
    </row>
    <row r="148" ht="14.25" customHeight="1">
      <c r="A148" s="9"/>
      <c r="B148" s="71"/>
      <c r="C148" s="10"/>
      <c r="D148" s="72"/>
      <c r="E148" s="59"/>
      <c r="F148" s="72"/>
      <c r="G148" s="59"/>
      <c r="H148" s="73"/>
      <c r="I148" s="59"/>
      <c r="J148" s="74" t="str">
        <f t="shared" si="1"/>
        <v>#DIV/0!</v>
      </c>
      <c r="K148" s="9"/>
      <c r="L148" s="1"/>
      <c r="M148" s="1"/>
      <c r="N148" s="1"/>
      <c r="O148" s="1"/>
      <c r="P148" s="1"/>
      <c r="Q148" s="1"/>
      <c r="R148" s="1"/>
      <c r="S148" s="1"/>
      <c r="T148" s="1"/>
      <c r="U148" s="1"/>
      <c r="V148" s="1"/>
      <c r="W148" s="5"/>
      <c r="X148" s="5"/>
      <c r="Y148" s="5"/>
      <c r="Z148" s="5"/>
    </row>
    <row r="149" ht="14.25" customHeight="1">
      <c r="A149" s="9"/>
      <c r="B149" s="71"/>
      <c r="C149" s="10"/>
      <c r="D149" s="72"/>
      <c r="E149" s="59"/>
      <c r="F149" s="72"/>
      <c r="G149" s="59"/>
      <c r="H149" s="73"/>
      <c r="I149" s="59"/>
      <c r="J149" s="74" t="str">
        <f t="shared" si="1"/>
        <v>#DIV/0!</v>
      </c>
      <c r="K149" s="9"/>
      <c r="L149" s="1"/>
      <c r="M149" s="1"/>
      <c r="N149" s="1"/>
      <c r="O149" s="1"/>
      <c r="P149" s="1"/>
      <c r="Q149" s="1"/>
      <c r="R149" s="1"/>
      <c r="S149" s="1"/>
      <c r="T149" s="1"/>
      <c r="U149" s="1"/>
      <c r="V149" s="1"/>
      <c r="W149" s="5"/>
      <c r="X149" s="5"/>
      <c r="Y149" s="5"/>
      <c r="Z149" s="5"/>
    </row>
    <row r="150" ht="14.25" customHeight="1">
      <c r="A150" s="9"/>
      <c r="B150" s="9"/>
      <c r="C150" s="9"/>
      <c r="D150" s="9"/>
      <c r="E150" s="9"/>
      <c r="F150" s="9"/>
      <c r="G150" s="9"/>
      <c r="H150" s="9"/>
      <c r="I150" s="9"/>
      <c r="J150" s="9"/>
      <c r="K150" s="9"/>
      <c r="L150" s="1"/>
      <c r="M150" s="1"/>
      <c r="N150" s="1"/>
      <c r="O150" s="1"/>
      <c r="P150" s="1"/>
      <c r="Q150" s="1"/>
      <c r="R150" s="1"/>
      <c r="S150" s="1"/>
      <c r="T150" s="1"/>
      <c r="U150" s="1"/>
      <c r="V150" s="1"/>
      <c r="W150" s="5"/>
      <c r="X150" s="5"/>
      <c r="Y150" s="5"/>
      <c r="Z150" s="5"/>
    </row>
    <row r="151" ht="14.25" customHeight="1">
      <c r="A151" s="9"/>
      <c r="B151" s="9"/>
      <c r="C151" s="9"/>
      <c r="D151" s="75"/>
      <c r="E151" s="9"/>
      <c r="F151" s="75"/>
      <c r="G151" s="9"/>
      <c r="H151" s="75"/>
      <c r="I151" s="9"/>
      <c r="J151" s="75"/>
      <c r="K151" s="9"/>
      <c r="L151" s="1"/>
      <c r="M151" s="1"/>
      <c r="N151" s="1"/>
      <c r="O151" s="1"/>
      <c r="P151" s="1"/>
      <c r="Q151" s="1"/>
      <c r="R151" s="1"/>
      <c r="S151" s="1"/>
      <c r="T151" s="1"/>
      <c r="U151" s="1"/>
      <c r="V151" s="1"/>
      <c r="W151" s="5"/>
      <c r="X151" s="5"/>
      <c r="Y151" s="5"/>
      <c r="Z151" s="5"/>
    </row>
    <row r="152" ht="14.25" customHeight="1">
      <c r="A152" s="9"/>
      <c r="B152" s="9"/>
      <c r="C152" s="9"/>
      <c r="D152" s="9"/>
      <c r="E152" s="9"/>
      <c r="F152" s="9"/>
      <c r="G152" s="9"/>
      <c r="H152" s="9"/>
      <c r="I152" s="9"/>
      <c r="J152" s="9"/>
      <c r="K152" s="9"/>
      <c r="L152" s="1"/>
      <c r="M152" s="1"/>
      <c r="N152" s="1"/>
      <c r="O152" s="1"/>
      <c r="P152" s="1"/>
      <c r="Q152" s="1"/>
      <c r="R152" s="1"/>
      <c r="S152" s="1"/>
      <c r="T152" s="1"/>
      <c r="U152" s="1"/>
      <c r="V152" s="1"/>
      <c r="W152" s="5"/>
      <c r="X152" s="5"/>
      <c r="Y152" s="5"/>
      <c r="Z152" s="5"/>
    </row>
    <row r="153" ht="14.25" customHeight="1">
      <c r="A153" s="9"/>
      <c r="B153" s="9"/>
      <c r="C153" s="9"/>
      <c r="D153" s="9"/>
      <c r="E153" s="9"/>
      <c r="F153" s="9"/>
      <c r="G153" s="9"/>
      <c r="H153" s="9"/>
      <c r="I153" s="9"/>
      <c r="J153" s="76"/>
      <c r="K153" s="9"/>
      <c r="L153" s="1"/>
      <c r="M153" s="1"/>
      <c r="N153" s="1"/>
      <c r="O153" s="1"/>
      <c r="P153" s="1"/>
      <c r="Q153" s="1"/>
      <c r="R153" s="1"/>
      <c r="S153" s="1"/>
      <c r="T153" s="1"/>
      <c r="U153" s="1"/>
      <c r="V153" s="1"/>
      <c r="W153" s="5"/>
      <c r="X153" s="5"/>
      <c r="Y153" s="5"/>
      <c r="Z153" s="5"/>
    </row>
    <row r="154" ht="14.25" customHeight="1">
      <c r="A154" s="9"/>
      <c r="B154" s="9"/>
      <c r="C154" s="9"/>
      <c r="D154" s="9"/>
      <c r="E154" s="9"/>
      <c r="F154" s="9"/>
      <c r="G154" s="9"/>
      <c r="H154" s="9"/>
      <c r="I154" s="9"/>
      <c r="J154" s="76"/>
      <c r="K154" s="9"/>
      <c r="L154" s="1"/>
      <c r="M154" s="1"/>
      <c r="N154" s="1"/>
      <c r="O154" s="1"/>
      <c r="P154" s="1"/>
      <c r="Q154" s="1"/>
      <c r="R154" s="1"/>
      <c r="S154" s="1"/>
      <c r="T154" s="1"/>
      <c r="U154" s="1"/>
      <c r="V154" s="1"/>
      <c r="W154" s="5"/>
      <c r="X154" s="5"/>
      <c r="Y154" s="5"/>
      <c r="Z154" s="5"/>
    </row>
    <row r="155" ht="14.25" customHeight="1">
      <c r="A155" s="9"/>
      <c r="B155" s="6" t="s">
        <v>105</v>
      </c>
      <c r="C155" s="7"/>
      <c r="D155" s="7"/>
      <c r="E155" s="7"/>
      <c r="F155" s="7"/>
      <c r="G155" s="8"/>
      <c r="H155" s="9"/>
      <c r="I155" s="9"/>
      <c r="J155" s="76"/>
      <c r="K155" s="9"/>
      <c r="L155" s="1"/>
      <c r="M155" s="1"/>
      <c r="N155" s="1"/>
      <c r="O155" s="1"/>
      <c r="P155" s="1"/>
      <c r="Q155" s="1"/>
      <c r="R155" s="1"/>
      <c r="S155" s="1"/>
      <c r="T155" s="1"/>
      <c r="U155" s="1"/>
      <c r="V155" s="1"/>
      <c r="W155" s="5"/>
      <c r="X155" s="5"/>
      <c r="Y155" s="5"/>
      <c r="Z155" s="5"/>
    </row>
    <row r="156" ht="14.25" customHeight="1">
      <c r="A156" s="9"/>
      <c r="B156" s="9"/>
      <c r="C156" s="9"/>
      <c r="D156" s="9"/>
      <c r="E156" s="9"/>
      <c r="F156" s="9"/>
      <c r="G156" s="9"/>
      <c r="H156" s="9"/>
      <c r="I156" s="9"/>
      <c r="J156" s="76"/>
      <c r="K156" s="9"/>
      <c r="L156" s="1"/>
      <c r="M156" s="1"/>
      <c r="N156" s="1"/>
      <c r="O156" s="1"/>
      <c r="P156" s="1"/>
      <c r="Q156" s="1"/>
      <c r="R156" s="1"/>
      <c r="S156" s="1"/>
      <c r="T156" s="1"/>
      <c r="U156" s="1"/>
      <c r="V156" s="1"/>
      <c r="W156" s="5"/>
      <c r="X156" s="5"/>
      <c r="Y156" s="5"/>
      <c r="Z156" s="5"/>
    </row>
    <row r="157" ht="49.5" customHeight="1">
      <c r="A157" s="42">
        <v>1.0</v>
      </c>
      <c r="B157" s="66" t="s">
        <v>106</v>
      </c>
      <c r="C157" s="10"/>
      <c r="D157" s="10"/>
      <c r="E157" s="10"/>
      <c r="F157" s="10"/>
      <c r="G157" s="10"/>
      <c r="H157" s="9"/>
      <c r="I157" s="9"/>
      <c r="J157" s="76"/>
      <c r="K157" s="9"/>
      <c r="L157" s="1"/>
      <c r="M157" s="1"/>
      <c r="N157" s="1"/>
      <c r="O157" s="1"/>
      <c r="P157" s="1"/>
      <c r="Q157" s="1"/>
      <c r="R157" s="1"/>
      <c r="S157" s="1"/>
      <c r="T157" s="1"/>
      <c r="U157" s="1"/>
      <c r="V157" s="1"/>
      <c r="W157" s="5"/>
      <c r="X157" s="5"/>
      <c r="Y157" s="5"/>
      <c r="Z157" s="5"/>
    </row>
    <row r="158" ht="14.25" customHeight="1">
      <c r="A158" s="10"/>
      <c r="B158" s="52"/>
      <c r="C158" s="10"/>
      <c r="D158" s="10"/>
      <c r="E158" s="10"/>
      <c r="F158" s="10"/>
      <c r="G158" s="10"/>
      <c r="H158" s="9"/>
      <c r="I158" s="9"/>
      <c r="J158" s="9"/>
      <c r="K158" s="9"/>
      <c r="L158" s="1"/>
      <c r="M158" s="1"/>
      <c r="N158" s="1"/>
      <c r="O158" s="1"/>
      <c r="P158" s="1"/>
      <c r="Q158" s="1"/>
      <c r="R158" s="1"/>
      <c r="S158" s="1"/>
      <c r="T158" s="1"/>
      <c r="U158" s="1"/>
      <c r="V158" s="1"/>
      <c r="W158" s="5"/>
      <c r="X158" s="5"/>
      <c r="Y158" s="5"/>
      <c r="Z158" s="5"/>
    </row>
    <row r="159" ht="20.25" customHeight="1">
      <c r="A159" s="42">
        <v>2.0</v>
      </c>
      <c r="B159" s="67" t="s">
        <v>107</v>
      </c>
      <c r="C159" s="10"/>
      <c r="D159" s="10"/>
      <c r="E159" s="10"/>
      <c r="F159" s="10"/>
      <c r="G159" s="10"/>
      <c r="H159" s="9"/>
      <c r="I159" s="9"/>
      <c r="J159" s="9"/>
      <c r="K159" s="9"/>
      <c r="L159" s="1"/>
      <c r="M159" s="1"/>
      <c r="N159" s="1"/>
      <c r="O159" s="1"/>
      <c r="P159" s="1"/>
      <c r="Q159" s="1"/>
      <c r="R159" s="1"/>
      <c r="S159" s="1"/>
      <c r="T159" s="1"/>
      <c r="U159" s="1"/>
      <c r="V159" s="1"/>
      <c r="W159" s="5"/>
      <c r="X159" s="5"/>
      <c r="Y159" s="5"/>
      <c r="Z159" s="5"/>
    </row>
    <row r="160" ht="14.25" customHeight="1">
      <c r="A160" s="10"/>
      <c r="B160" s="52"/>
      <c r="C160" s="10"/>
      <c r="D160" s="10"/>
      <c r="E160" s="10"/>
      <c r="F160" s="10"/>
      <c r="G160" s="10"/>
      <c r="H160" s="9"/>
      <c r="I160" s="9"/>
      <c r="J160" s="9"/>
      <c r="K160" s="9"/>
      <c r="L160" s="1"/>
      <c r="M160" s="1"/>
      <c r="N160" s="1"/>
      <c r="O160" s="1"/>
      <c r="P160" s="1"/>
      <c r="Q160" s="1"/>
      <c r="R160" s="1"/>
      <c r="S160" s="1"/>
      <c r="T160" s="1"/>
      <c r="U160" s="1"/>
      <c r="V160" s="1"/>
      <c r="W160" s="5"/>
      <c r="X160" s="5"/>
      <c r="Y160" s="5"/>
      <c r="Z160" s="5"/>
    </row>
    <row r="161" ht="14.25" customHeight="1">
      <c r="A161" s="42">
        <v>3.0</v>
      </c>
      <c r="B161" s="67" t="s">
        <v>108</v>
      </c>
      <c r="C161" s="10"/>
      <c r="D161" s="10"/>
      <c r="E161" s="10"/>
      <c r="F161" s="10"/>
      <c r="G161" s="10"/>
      <c r="H161" s="9"/>
      <c r="I161" s="9"/>
      <c r="J161" s="9"/>
      <c r="K161" s="9"/>
      <c r="L161" s="1"/>
      <c r="M161" s="1"/>
      <c r="N161" s="1"/>
      <c r="O161" s="1"/>
      <c r="P161" s="1"/>
      <c r="Q161" s="1"/>
      <c r="R161" s="1"/>
      <c r="S161" s="1"/>
      <c r="T161" s="1"/>
      <c r="U161" s="1"/>
      <c r="V161" s="1"/>
      <c r="W161" s="5"/>
      <c r="X161" s="5"/>
      <c r="Y161" s="5"/>
      <c r="Z161" s="5"/>
    </row>
    <row r="162" ht="14.25" customHeight="1">
      <c r="A162" s="10"/>
      <c r="B162" s="10"/>
      <c r="C162" s="10"/>
      <c r="D162" s="10"/>
      <c r="E162" s="10"/>
      <c r="F162" s="10"/>
      <c r="G162" s="10"/>
      <c r="H162" s="9"/>
      <c r="I162" s="9"/>
      <c r="J162" s="9"/>
      <c r="K162" s="9"/>
      <c r="L162" s="1"/>
      <c r="M162" s="1"/>
      <c r="N162" s="1"/>
      <c r="O162" s="1"/>
      <c r="P162" s="1"/>
      <c r="Q162" s="1"/>
      <c r="R162" s="1"/>
      <c r="S162" s="1"/>
      <c r="T162" s="1"/>
      <c r="U162" s="1"/>
      <c r="V162" s="1"/>
      <c r="W162" s="5"/>
      <c r="X162" s="5"/>
      <c r="Y162" s="5"/>
      <c r="Z162" s="5"/>
    </row>
    <row r="163" ht="14.25" customHeight="1">
      <c r="A163" s="42">
        <v>4.0</v>
      </c>
      <c r="B163" s="77" t="s">
        <v>109</v>
      </c>
      <c r="C163" s="10"/>
      <c r="D163" s="10"/>
      <c r="E163" s="10"/>
      <c r="F163" s="10"/>
      <c r="G163" s="10"/>
      <c r="H163" s="9"/>
      <c r="I163" s="9"/>
      <c r="J163" s="9"/>
      <c r="K163" s="9"/>
      <c r="L163" s="1"/>
      <c r="M163" s="1"/>
      <c r="N163" s="1"/>
      <c r="O163" s="1"/>
      <c r="P163" s="1"/>
      <c r="Q163" s="1"/>
      <c r="R163" s="1"/>
      <c r="S163" s="1"/>
      <c r="T163" s="1"/>
      <c r="U163" s="1"/>
      <c r="V163" s="1"/>
      <c r="W163" s="5"/>
      <c r="X163" s="5"/>
      <c r="Y163" s="5"/>
      <c r="Z163" s="5"/>
    </row>
    <row r="164" ht="14.25" customHeight="1">
      <c r="A164" s="10"/>
      <c r="B164" s="10"/>
      <c r="C164" s="10"/>
      <c r="D164" s="10"/>
      <c r="E164" s="10"/>
      <c r="F164" s="10"/>
      <c r="G164" s="10"/>
      <c r="H164" s="9"/>
      <c r="I164" s="9"/>
      <c r="J164" s="9"/>
      <c r="K164" s="9"/>
      <c r="L164" s="1"/>
      <c r="M164" s="1"/>
      <c r="N164" s="1"/>
      <c r="O164" s="1"/>
      <c r="P164" s="1"/>
      <c r="Q164" s="1"/>
      <c r="R164" s="1"/>
      <c r="S164" s="1"/>
      <c r="T164" s="1"/>
      <c r="U164" s="1"/>
      <c r="V164" s="1"/>
      <c r="W164" s="5"/>
      <c r="X164" s="5"/>
      <c r="Y164" s="5"/>
      <c r="Z164" s="5"/>
    </row>
    <row r="165" ht="14.25" customHeight="1">
      <c r="A165" s="78"/>
      <c r="B165" s="79"/>
      <c r="C165" s="10"/>
      <c r="D165" s="10"/>
      <c r="E165" s="10"/>
      <c r="F165" s="10"/>
      <c r="G165" s="10"/>
      <c r="H165" s="9"/>
      <c r="I165" s="9"/>
      <c r="J165" s="9"/>
      <c r="K165" s="9"/>
      <c r="L165" s="1"/>
      <c r="M165" s="1"/>
      <c r="N165" s="1"/>
      <c r="O165" s="1"/>
      <c r="P165" s="1"/>
      <c r="Q165" s="1"/>
      <c r="R165" s="1"/>
      <c r="S165" s="1"/>
      <c r="T165" s="1"/>
      <c r="U165" s="1"/>
      <c r="V165" s="1"/>
      <c r="W165" s="5"/>
      <c r="X165" s="5"/>
      <c r="Y165" s="5"/>
      <c r="Z165" s="5"/>
    </row>
    <row r="166" ht="14.25" customHeight="1">
      <c r="A166" s="80"/>
      <c r="B166" s="24" t="s">
        <v>110</v>
      </c>
      <c r="C166" s="10"/>
      <c r="D166" s="10"/>
      <c r="E166" s="10"/>
      <c r="F166" s="10"/>
      <c r="G166" s="10"/>
      <c r="H166" s="9"/>
      <c r="I166" s="9"/>
      <c r="J166" s="9"/>
      <c r="K166" s="9"/>
      <c r="L166" s="1"/>
      <c r="M166" s="1"/>
      <c r="N166" s="1"/>
      <c r="O166" s="1"/>
      <c r="P166" s="1"/>
      <c r="Q166" s="1"/>
      <c r="R166" s="1"/>
      <c r="S166" s="1"/>
      <c r="T166" s="1"/>
      <c r="U166" s="1"/>
      <c r="V166" s="1"/>
      <c r="W166" s="5"/>
      <c r="X166" s="5"/>
      <c r="Y166" s="5"/>
      <c r="Z166" s="5"/>
    </row>
    <row r="167" ht="14.25" customHeight="1">
      <c r="A167" s="80"/>
      <c r="B167" s="80"/>
      <c r="C167" s="10"/>
      <c r="D167" s="9"/>
      <c r="E167" s="9"/>
      <c r="F167" s="9"/>
      <c r="G167" s="10"/>
      <c r="H167" s="9"/>
      <c r="I167" s="9"/>
      <c r="J167" s="9"/>
      <c r="K167" s="9"/>
      <c r="L167" s="1"/>
      <c r="M167" s="1"/>
      <c r="N167" s="1"/>
      <c r="O167" s="1"/>
      <c r="P167" s="1"/>
      <c r="Q167" s="1"/>
      <c r="R167" s="1"/>
      <c r="S167" s="1"/>
      <c r="T167" s="1"/>
      <c r="U167" s="1"/>
      <c r="V167" s="1"/>
      <c r="W167" s="5"/>
      <c r="X167" s="5"/>
      <c r="Y167" s="5"/>
      <c r="Z167" s="5"/>
    </row>
    <row r="168" ht="14.25" customHeight="1">
      <c r="A168" s="80"/>
      <c r="B168" s="81" t="s">
        <v>75</v>
      </c>
      <c r="C168" s="10"/>
      <c r="D168" s="10"/>
      <c r="E168" s="10"/>
      <c r="F168" s="10"/>
      <c r="G168" s="10"/>
      <c r="H168" s="9"/>
      <c r="I168" s="9"/>
      <c r="J168" s="9"/>
      <c r="K168" s="9"/>
      <c r="L168" s="1"/>
      <c r="M168" s="1"/>
      <c r="N168" s="1"/>
      <c r="O168" s="1"/>
      <c r="P168" s="1"/>
      <c r="Q168" s="1"/>
      <c r="R168" s="1"/>
      <c r="S168" s="1"/>
      <c r="T168" s="1"/>
      <c r="U168" s="1"/>
      <c r="V168" s="1"/>
      <c r="W168" s="5"/>
      <c r="X168" s="5"/>
      <c r="Y168" s="5"/>
      <c r="Z168" s="5"/>
    </row>
    <row r="169" ht="14.25" customHeight="1">
      <c r="A169" s="10"/>
      <c r="B169" s="10"/>
      <c r="C169" s="10"/>
      <c r="D169" s="10"/>
      <c r="E169" s="10"/>
      <c r="F169" s="10"/>
      <c r="G169" s="10"/>
      <c r="H169" s="9"/>
      <c r="I169" s="9"/>
      <c r="J169" s="9"/>
      <c r="K169" s="9"/>
      <c r="L169" s="1"/>
      <c r="M169" s="1"/>
      <c r="N169" s="1"/>
      <c r="O169" s="1"/>
      <c r="P169" s="1"/>
      <c r="Q169" s="1"/>
      <c r="R169" s="1"/>
      <c r="S169" s="1"/>
      <c r="T169" s="1"/>
      <c r="U169" s="1"/>
      <c r="V169" s="1"/>
      <c r="W169" s="5"/>
      <c r="X169" s="5"/>
      <c r="Y169" s="5"/>
      <c r="Z169" s="5"/>
    </row>
    <row r="170" ht="14.25" customHeight="1">
      <c r="A170" s="10"/>
      <c r="B170" s="82" t="s">
        <v>111</v>
      </c>
      <c r="C170" s="10"/>
      <c r="D170" s="82" t="s">
        <v>98</v>
      </c>
      <c r="E170" s="5"/>
      <c r="F170" s="82" t="s">
        <v>112</v>
      </c>
      <c r="G170" s="83"/>
      <c r="H170" s="82" t="s">
        <v>113</v>
      </c>
      <c r="I170" s="9"/>
      <c r="J170" s="9"/>
      <c r="K170" s="9"/>
      <c r="L170" s="1"/>
      <c r="M170" s="1"/>
      <c r="N170" s="1"/>
      <c r="O170" s="1"/>
      <c r="P170" s="1"/>
      <c r="Q170" s="1"/>
      <c r="R170" s="1"/>
      <c r="S170" s="1"/>
      <c r="T170" s="1"/>
      <c r="U170" s="1"/>
      <c r="V170" s="1"/>
      <c r="W170" s="5"/>
      <c r="X170" s="5"/>
      <c r="Y170" s="5"/>
      <c r="Z170" s="5"/>
    </row>
    <row r="171" ht="14.25" customHeight="1">
      <c r="A171" s="10"/>
      <c r="B171" s="10"/>
      <c r="C171" s="10"/>
      <c r="D171" s="9"/>
      <c r="E171" s="5"/>
      <c r="F171" s="10"/>
      <c r="G171" s="10"/>
      <c r="H171" s="10"/>
      <c r="I171" s="9"/>
      <c r="J171" s="9"/>
      <c r="K171" s="9"/>
      <c r="L171" s="1"/>
      <c r="M171" s="1"/>
      <c r="N171" s="1"/>
      <c r="O171" s="1"/>
      <c r="P171" s="1"/>
      <c r="Q171" s="1"/>
      <c r="R171" s="1"/>
      <c r="S171" s="1"/>
      <c r="T171" s="1"/>
      <c r="U171" s="1"/>
      <c r="V171" s="1"/>
      <c r="W171" s="5"/>
      <c r="X171" s="5"/>
      <c r="Y171" s="5"/>
      <c r="Z171" s="5"/>
    </row>
    <row r="172" ht="14.25" customHeight="1">
      <c r="A172" s="10"/>
      <c r="B172" s="84" t="s">
        <v>114</v>
      </c>
      <c r="C172" s="10"/>
      <c r="D172" s="85">
        <v>244694.0</v>
      </c>
      <c r="E172" s="5"/>
      <c r="F172" s="85">
        <v>2.5</v>
      </c>
      <c r="G172" s="59"/>
      <c r="H172" s="85">
        <v>2.5</v>
      </c>
      <c r="I172" s="9"/>
      <c r="J172" s="9"/>
      <c r="K172" s="9"/>
      <c r="L172" s="1"/>
      <c r="M172" s="1"/>
      <c r="N172" s="1"/>
      <c r="O172" s="1"/>
      <c r="P172" s="1"/>
      <c r="Q172" s="1"/>
      <c r="R172" s="1"/>
      <c r="S172" s="1"/>
      <c r="T172" s="1"/>
      <c r="U172" s="1"/>
      <c r="V172" s="1"/>
      <c r="W172" s="5"/>
      <c r="X172" s="5"/>
      <c r="Y172" s="5"/>
      <c r="Z172" s="5"/>
    </row>
    <row r="173" ht="14.25" customHeight="1">
      <c r="A173" s="10"/>
      <c r="B173" s="84" t="s">
        <v>115</v>
      </c>
      <c r="C173" s="10"/>
      <c r="D173" s="85">
        <v>202348.0</v>
      </c>
      <c r="E173" s="5"/>
      <c r="F173" s="85">
        <v>2.5</v>
      </c>
      <c r="G173" s="59"/>
      <c r="H173" s="85">
        <v>2.6</v>
      </c>
      <c r="I173" s="9"/>
      <c r="J173" s="9"/>
      <c r="K173" s="9"/>
      <c r="L173" s="1"/>
      <c r="M173" s="1"/>
      <c r="N173" s="1"/>
      <c r="O173" s="1"/>
      <c r="P173" s="1"/>
      <c r="Q173" s="1"/>
      <c r="R173" s="1"/>
      <c r="S173" s="1"/>
      <c r="T173" s="1"/>
      <c r="U173" s="1"/>
      <c r="V173" s="1"/>
      <c r="W173" s="5"/>
      <c r="X173" s="5"/>
      <c r="Y173" s="5"/>
      <c r="Z173" s="5"/>
    </row>
    <row r="174" ht="14.25" customHeight="1">
      <c r="A174" s="10"/>
      <c r="B174" s="84" t="s">
        <v>116</v>
      </c>
      <c r="C174" s="10"/>
      <c r="D174" s="85">
        <v>195689.0</v>
      </c>
      <c r="E174" s="5"/>
      <c r="F174" s="85">
        <v>2.6</v>
      </c>
      <c r="G174" s="59"/>
      <c r="H174" s="85">
        <v>2.5</v>
      </c>
      <c r="I174" s="9"/>
      <c r="J174" s="9"/>
      <c r="K174" s="9"/>
      <c r="L174" s="1"/>
      <c r="M174" s="1"/>
      <c r="N174" s="1"/>
      <c r="O174" s="1"/>
      <c r="P174" s="1"/>
      <c r="Q174" s="1"/>
      <c r="R174" s="1"/>
      <c r="S174" s="1"/>
      <c r="T174" s="1"/>
      <c r="U174" s="1"/>
      <c r="V174" s="1"/>
      <c r="W174" s="5"/>
      <c r="X174" s="5"/>
      <c r="Y174" s="5"/>
      <c r="Z174" s="5"/>
    </row>
    <row r="175" ht="14.25" customHeight="1">
      <c r="A175" s="10"/>
      <c r="B175" s="84" t="s">
        <v>117</v>
      </c>
      <c r="C175" s="10"/>
      <c r="D175" s="85">
        <v>240794.0</v>
      </c>
      <c r="E175" s="5"/>
      <c r="F175" s="85">
        <v>2.4</v>
      </c>
      <c r="G175" s="59"/>
      <c r="H175" s="85">
        <v>2.1</v>
      </c>
      <c r="I175" s="9"/>
      <c r="J175" s="9"/>
      <c r="K175" s="9"/>
      <c r="L175" s="1"/>
      <c r="M175" s="1"/>
      <c r="N175" s="1"/>
      <c r="O175" s="1"/>
      <c r="P175" s="1"/>
      <c r="Q175" s="1"/>
      <c r="R175" s="1"/>
      <c r="S175" s="1"/>
      <c r="T175" s="1"/>
      <c r="U175" s="1"/>
      <c r="V175" s="1"/>
      <c r="W175" s="5"/>
      <c r="X175" s="5"/>
      <c r="Y175" s="5"/>
      <c r="Z175" s="5"/>
    </row>
    <row r="176" ht="14.25" customHeight="1">
      <c r="A176" s="10"/>
      <c r="B176" s="71"/>
      <c r="C176" s="10"/>
      <c r="D176" s="72"/>
      <c r="E176" s="5"/>
      <c r="F176" s="72"/>
      <c r="G176" s="59"/>
      <c r="H176" s="72"/>
      <c r="I176" s="9"/>
      <c r="J176" s="9"/>
      <c r="K176" s="9"/>
      <c r="L176" s="1"/>
      <c r="M176" s="1"/>
      <c r="N176" s="1"/>
      <c r="O176" s="1"/>
      <c r="P176" s="1"/>
      <c r="Q176" s="1"/>
      <c r="R176" s="1"/>
      <c r="S176" s="1"/>
      <c r="T176" s="1"/>
      <c r="U176" s="1"/>
      <c r="V176" s="1"/>
      <c r="W176" s="5"/>
      <c r="X176" s="5"/>
      <c r="Y176" s="5"/>
      <c r="Z176" s="5"/>
    </row>
    <row r="177" ht="14.25" customHeight="1">
      <c r="A177" s="10"/>
      <c r="B177" s="10"/>
      <c r="C177" s="10"/>
      <c r="D177" s="10"/>
      <c r="E177" s="10"/>
      <c r="F177" s="10"/>
      <c r="G177" s="10"/>
      <c r="H177" s="9"/>
      <c r="I177" s="9"/>
      <c r="J177" s="9"/>
      <c r="K177" s="9"/>
      <c r="L177" s="1"/>
      <c r="M177" s="1"/>
      <c r="N177" s="1"/>
      <c r="O177" s="1"/>
      <c r="P177" s="1"/>
      <c r="Q177" s="1"/>
      <c r="R177" s="1"/>
      <c r="S177" s="1"/>
      <c r="T177" s="1"/>
      <c r="U177" s="1"/>
      <c r="V177" s="1"/>
      <c r="W177" s="5"/>
      <c r="X177" s="5"/>
      <c r="Y177" s="5"/>
      <c r="Z177" s="5"/>
    </row>
    <row r="178" ht="14.25" customHeight="1">
      <c r="A178" s="10"/>
      <c r="B178" s="10"/>
      <c r="C178" s="10"/>
      <c r="D178" s="10"/>
      <c r="E178" s="10"/>
      <c r="F178" s="10"/>
      <c r="G178" s="10"/>
      <c r="H178" s="9"/>
      <c r="I178" s="9"/>
      <c r="J178" s="9"/>
      <c r="K178" s="9"/>
      <c r="L178" s="1"/>
      <c r="M178" s="1"/>
      <c r="N178" s="1"/>
      <c r="O178" s="1"/>
      <c r="P178" s="1"/>
      <c r="Q178" s="1"/>
      <c r="R178" s="1"/>
      <c r="S178" s="1"/>
      <c r="T178" s="1"/>
      <c r="U178" s="1"/>
      <c r="V178" s="1"/>
      <c r="W178" s="5"/>
      <c r="X178" s="5"/>
      <c r="Y178" s="5"/>
      <c r="Z178" s="5"/>
    </row>
    <row r="179" ht="14.25" customHeight="1">
      <c r="A179" s="10"/>
      <c r="B179" s="10"/>
      <c r="C179" s="10"/>
      <c r="D179" s="10"/>
      <c r="E179" s="10"/>
      <c r="F179" s="10"/>
      <c r="G179" s="10"/>
      <c r="H179" s="9"/>
      <c r="I179" s="9"/>
      <c r="J179" s="9"/>
      <c r="K179" s="9"/>
      <c r="L179" s="1"/>
      <c r="M179" s="1"/>
      <c r="N179" s="1"/>
      <c r="O179" s="1"/>
      <c r="P179" s="1"/>
      <c r="Q179" s="1"/>
      <c r="R179" s="1"/>
      <c r="S179" s="1"/>
      <c r="T179" s="1"/>
      <c r="U179" s="1"/>
      <c r="V179" s="1"/>
      <c r="W179" s="5"/>
      <c r="X179" s="5"/>
      <c r="Y179" s="5"/>
      <c r="Z179" s="5"/>
    </row>
    <row r="180" ht="14.25" customHeight="1">
      <c r="A180" s="9"/>
      <c r="B180" s="9"/>
      <c r="C180" s="9"/>
      <c r="D180" s="9"/>
      <c r="E180" s="9"/>
      <c r="F180" s="9"/>
      <c r="G180" s="9"/>
      <c r="H180" s="9"/>
      <c r="I180" s="9"/>
      <c r="J180" s="9"/>
      <c r="K180" s="9"/>
      <c r="L180" s="1"/>
      <c r="M180" s="1"/>
      <c r="N180" s="1"/>
      <c r="O180" s="1"/>
      <c r="P180" s="1"/>
      <c r="Q180" s="1"/>
      <c r="R180" s="1"/>
      <c r="S180" s="1"/>
      <c r="T180" s="1"/>
      <c r="U180" s="1"/>
      <c r="V180" s="1"/>
      <c r="W180" s="5"/>
      <c r="X180" s="5"/>
      <c r="Y180" s="5"/>
      <c r="Z180" s="5"/>
    </row>
    <row r="181" ht="14.25" customHeight="1">
      <c r="A181" s="9"/>
      <c r="B181" s="6" t="s">
        <v>118</v>
      </c>
      <c r="C181" s="7"/>
      <c r="D181" s="7"/>
      <c r="E181" s="7"/>
      <c r="F181" s="7"/>
      <c r="G181" s="8"/>
      <c r="H181" s="9"/>
      <c r="I181" s="9"/>
      <c r="J181" s="9"/>
      <c r="K181" s="9"/>
      <c r="L181" s="1"/>
      <c r="M181" s="1"/>
      <c r="N181" s="1"/>
      <c r="O181" s="1"/>
      <c r="P181" s="1"/>
      <c r="Q181" s="1"/>
      <c r="R181" s="1"/>
      <c r="S181" s="1"/>
      <c r="T181" s="1"/>
      <c r="U181" s="1"/>
      <c r="V181" s="1"/>
      <c r="W181" s="5"/>
      <c r="X181" s="5"/>
      <c r="Y181" s="5"/>
      <c r="Z181" s="5"/>
    </row>
    <row r="182" ht="14.25" customHeight="1">
      <c r="A182" s="9"/>
      <c r="B182" s="9"/>
      <c r="C182" s="9"/>
      <c r="D182" s="9"/>
      <c r="E182" s="9"/>
      <c r="F182" s="9"/>
      <c r="G182" s="9"/>
      <c r="H182" s="9"/>
      <c r="I182" s="9"/>
      <c r="J182" s="9"/>
      <c r="K182" s="9"/>
      <c r="L182" s="1"/>
      <c r="M182" s="1"/>
      <c r="N182" s="1"/>
      <c r="O182" s="1"/>
      <c r="P182" s="1"/>
      <c r="Q182" s="1"/>
      <c r="R182" s="1"/>
      <c r="S182" s="1"/>
      <c r="T182" s="1"/>
      <c r="U182" s="1"/>
      <c r="V182" s="1"/>
      <c r="W182" s="5"/>
      <c r="X182" s="5"/>
      <c r="Y182" s="5"/>
      <c r="Z182" s="5"/>
    </row>
    <row r="183" ht="33.0" customHeight="1">
      <c r="A183" s="42">
        <v>1.0</v>
      </c>
      <c r="B183" s="77" t="s">
        <v>119</v>
      </c>
      <c r="C183" s="9"/>
      <c r="D183" s="9"/>
      <c r="E183" s="9"/>
      <c r="F183" s="9"/>
      <c r="G183" s="9"/>
      <c r="H183" s="9"/>
      <c r="I183" s="9"/>
      <c r="J183" s="9"/>
      <c r="K183" s="9"/>
      <c r="L183" s="1"/>
      <c r="M183" s="1"/>
      <c r="N183" s="1"/>
      <c r="O183" s="1"/>
      <c r="P183" s="1"/>
      <c r="Q183" s="1"/>
      <c r="R183" s="1"/>
      <c r="S183" s="1"/>
      <c r="T183" s="1"/>
      <c r="U183" s="1"/>
      <c r="V183" s="1"/>
      <c r="W183" s="5"/>
      <c r="X183" s="5"/>
      <c r="Y183" s="5"/>
      <c r="Z183" s="5"/>
    </row>
    <row r="184" ht="14.25" customHeight="1">
      <c r="A184" s="10"/>
      <c r="B184" s="86"/>
      <c r="C184" s="9"/>
      <c r="D184" s="9"/>
      <c r="E184" s="9"/>
      <c r="F184" s="9"/>
      <c r="G184" s="9"/>
      <c r="H184" s="9"/>
      <c r="I184" s="9"/>
      <c r="J184" s="9"/>
      <c r="K184" s="9"/>
      <c r="L184" s="1"/>
      <c r="M184" s="1"/>
      <c r="N184" s="1"/>
      <c r="O184" s="1"/>
      <c r="P184" s="1"/>
      <c r="Q184" s="1"/>
      <c r="R184" s="1"/>
      <c r="S184" s="1"/>
      <c r="T184" s="1"/>
      <c r="U184" s="1"/>
      <c r="V184" s="1"/>
      <c r="W184" s="5"/>
      <c r="X184" s="5"/>
      <c r="Y184" s="5"/>
      <c r="Z184" s="5"/>
    </row>
    <row r="185" ht="67.5" customHeight="1">
      <c r="A185" s="42">
        <v>2.0</v>
      </c>
      <c r="B185" s="67" t="s">
        <v>120</v>
      </c>
      <c r="C185" s="9"/>
      <c r="D185" s="9"/>
      <c r="E185" s="9"/>
      <c r="F185" s="9"/>
      <c r="G185" s="9"/>
      <c r="H185" s="9"/>
      <c r="I185" s="9"/>
      <c r="J185" s="9"/>
      <c r="K185" s="9"/>
      <c r="L185" s="1"/>
      <c r="M185" s="1"/>
      <c r="N185" s="1"/>
      <c r="O185" s="1"/>
      <c r="P185" s="1"/>
      <c r="Q185" s="1"/>
      <c r="R185" s="1"/>
      <c r="S185" s="1"/>
      <c r="T185" s="1"/>
      <c r="U185" s="1"/>
      <c r="V185" s="1"/>
      <c r="W185" s="5"/>
      <c r="X185" s="5"/>
      <c r="Y185" s="5"/>
      <c r="Z185" s="5"/>
    </row>
    <row r="186" ht="14.25" customHeight="1">
      <c r="A186" s="10"/>
      <c r="B186" s="80"/>
      <c r="C186" s="9"/>
      <c r="D186" s="9"/>
      <c r="E186" s="9"/>
      <c r="F186" s="9"/>
      <c r="G186" s="9"/>
      <c r="H186" s="9"/>
      <c r="I186" s="9"/>
      <c r="J186" s="9"/>
      <c r="K186" s="9"/>
      <c r="L186" s="1"/>
      <c r="M186" s="1"/>
      <c r="N186" s="1"/>
      <c r="O186" s="1"/>
      <c r="P186" s="1"/>
      <c r="Q186" s="1"/>
      <c r="R186" s="1"/>
      <c r="S186" s="1"/>
      <c r="T186" s="1"/>
      <c r="U186" s="1"/>
      <c r="V186" s="1"/>
      <c r="W186" s="5"/>
      <c r="X186" s="5"/>
      <c r="Y186" s="5"/>
      <c r="Z186" s="5"/>
    </row>
    <row r="187" ht="77.25" customHeight="1">
      <c r="A187" s="42">
        <v>3.0</v>
      </c>
      <c r="B187" s="67" t="s">
        <v>121</v>
      </c>
      <c r="C187" s="9"/>
      <c r="D187" s="9"/>
      <c r="E187" s="9"/>
      <c r="F187" s="9"/>
      <c r="G187" s="9"/>
      <c r="H187" s="9"/>
      <c r="I187" s="9"/>
      <c r="J187" s="9"/>
      <c r="K187" s="9"/>
      <c r="L187" s="1"/>
      <c r="M187" s="1"/>
      <c r="N187" s="1"/>
      <c r="O187" s="1"/>
      <c r="P187" s="1"/>
      <c r="Q187" s="1"/>
      <c r="R187" s="1"/>
      <c r="S187" s="1"/>
      <c r="T187" s="1"/>
      <c r="U187" s="1"/>
      <c r="V187" s="1"/>
      <c r="W187" s="5"/>
      <c r="X187" s="5"/>
      <c r="Y187" s="5"/>
      <c r="Z187" s="5"/>
    </row>
    <row r="188" ht="14.25" customHeight="1">
      <c r="A188" s="10"/>
      <c r="B188" s="10"/>
      <c r="C188" s="9"/>
      <c r="D188" s="9"/>
      <c r="E188" s="9"/>
      <c r="F188" s="9"/>
      <c r="G188" s="9"/>
      <c r="H188" s="9"/>
      <c r="I188" s="9"/>
      <c r="J188" s="9"/>
      <c r="K188" s="9"/>
      <c r="L188" s="1"/>
      <c r="M188" s="1"/>
      <c r="N188" s="1"/>
      <c r="O188" s="1"/>
      <c r="P188" s="1"/>
      <c r="Q188" s="1"/>
      <c r="R188" s="1"/>
      <c r="S188" s="1"/>
      <c r="T188" s="1"/>
      <c r="U188" s="1"/>
      <c r="V188" s="1"/>
      <c r="W188" s="5"/>
      <c r="X188" s="5"/>
      <c r="Y188" s="5"/>
      <c r="Z188" s="5"/>
    </row>
    <row r="189" ht="14.25" customHeight="1">
      <c r="A189" s="10"/>
      <c r="B189" s="87" t="s">
        <v>122</v>
      </c>
      <c r="C189" s="10"/>
      <c r="D189" s="10"/>
      <c r="E189" s="10"/>
      <c r="F189" s="9"/>
      <c r="G189" s="9"/>
      <c r="H189" s="9"/>
      <c r="I189" s="9"/>
      <c r="J189" s="9"/>
      <c r="K189" s="9"/>
      <c r="L189" s="1"/>
      <c r="M189" s="1"/>
      <c r="N189" s="1"/>
      <c r="O189" s="1"/>
      <c r="P189" s="1"/>
      <c r="Q189" s="1"/>
      <c r="R189" s="1"/>
      <c r="S189" s="1"/>
      <c r="T189" s="1"/>
      <c r="U189" s="1"/>
      <c r="V189" s="1"/>
      <c r="W189" s="5"/>
      <c r="X189" s="5"/>
      <c r="Y189" s="5"/>
      <c r="Z189" s="5"/>
    </row>
    <row r="190" ht="14.25" customHeight="1">
      <c r="A190" s="10"/>
      <c r="B190" s="22" t="s">
        <v>123</v>
      </c>
      <c r="C190" s="10"/>
      <c r="D190" s="10"/>
      <c r="E190" s="10"/>
      <c r="F190" s="9"/>
      <c r="G190" s="9"/>
      <c r="H190" s="9"/>
      <c r="I190" s="9"/>
      <c r="J190" s="9"/>
      <c r="K190" s="9"/>
      <c r="L190" s="1"/>
      <c r="M190" s="1"/>
      <c r="N190" s="1"/>
      <c r="O190" s="1"/>
      <c r="P190" s="1"/>
      <c r="Q190" s="1"/>
      <c r="R190" s="1"/>
      <c r="S190" s="1"/>
      <c r="T190" s="1"/>
      <c r="U190" s="1"/>
      <c r="V190" s="1"/>
      <c r="W190" s="5"/>
      <c r="X190" s="5"/>
      <c r="Y190" s="5"/>
      <c r="Z190" s="5"/>
    </row>
    <row r="191" ht="14.25" customHeight="1">
      <c r="A191" s="10"/>
      <c r="B191" s="10"/>
      <c r="C191" s="10"/>
      <c r="D191" s="10"/>
      <c r="E191" s="10"/>
      <c r="F191" s="9"/>
      <c r="G191" s="9"/>
      <c r="H191" s="9"/>
      <c r="I191" s="9"/>
      <c r="J191" s="9"/>
      <c r="K191" s="9"/>
      <c r="L191" s="1"/>
      <c r="M191" s="1"/>
      <c r="N191" s="1"/>
      <c r="O191" s="1"/>
      <c r="P191" s="1"/>
      <c r="Q191" s="1"/>
      <c r="R191" s="1"/>
      <c r="S191" s="1"/>
      <c r="T191" s="1"/>
      <c r="U191" s="1"/>
      <c r="V191" s="1"/>
      <c r="W191" s="5"/>
      <c r="X191" s="5"/>
      <c r="Y191" s="5"/>
      <c r="Z191" s="5"/>
    </row>
    <row r="192" ht="14.25" customHeight="1">
      <c r="A192" s="10"/>
      <c r="B192" s="87" t="s">
        <v>124</v>
      </c>
      <c r="C192" s="10"/>
      <c r="D192" s="10"/>
      <c r="E192" s="10"/>
      <c r="F192" s="9"/>
      <c r="G192" s="9"/>
      <c r="H192" s="9"/>
      <c r="I192" s="9"/>
      <c r="J192" s="9"/>
      <c r="K192" s="9"/>
      <c r="L192" s="1"/>
      <c r="M192" s="1"/>
      <c r="N192" s="1"/>
      <c r="O192" s="1"/>
      <c r="P192" s="1"/>
      <c r="Q192" s="1"/>
      <c r="R192" s="1"/>
      <c r="S192" s="1"/>
      <c r="T192" s="1"/>
      <c r="U192" s="1"/>
      <c r="V192" s="1"/>
      <c r="W192" s="5"/>
      <c r="X192" s="5"/>
      <c r="Y192" s="5"/>
      <c r="Z192" s="5"/>
    </row>
    <row r="193" ht="14.25" customHeight="1">
      <c r="A193" s="10"/>
      <c r="B193" s="22" t="s">
        <v>125</v>
      </c>
      <c r="C193" s="10"/>
      <c r="D193" s="10"/>
      <c r="E193" s="10"/>
      <c r="F193" s="9"/>
      <c r="G193" s="9"/>
      <c r="H193" s="9"/>
      <c r="I193" s="9"/>
      <c r="J193" s="9"/>
      <c r="K193" s="9"/>
      <c r="L193" s="1"/>
      <c r="M193" s="1"/>
      <c r="N193" s="1"/>
      <c r="O193" s="1"/>
      <c r="P193" s="1"/>
      <c r="Q193" s="1"/>
      <c r="R193" s="1"/>
      <c r="S193" s="1"/>
      <c r="T193" s="1"/>
      <c r="U193" s="1"/>
      <c r="V193" s="1"/>
      <c r="W193" s="5"/>
      <c r="X193" s="5"/>
      <c r="Y193" s="5"/>
      <c r="Z193" s="5"/>
    </row>
    <row r="194" ht="14.25" customHeight="1">
      <c r="A194" s="10"/>
      <c r="B194" s="10"/>
      <c r="C194" s="10"/>
      <c r="D194" s="10"/>
      <c r="E194" s="10"/>
      <c r="F194" s="9"/>
      <c r="G194" s="9"/>
      <c r="H194" s="9"/>
      <c r="I194" s="9"/>
      <c r="J194" s="9"/>
      <c r="K194" s="9"/>
      <c r="L194" s="1"/>
      <c r="M194" s="1"/>
      <c r="N194" s="1"/>
      <c r="O194" s="1"/>
      <c r="P194" s="1"/>
      <c r="Q194" s="1"/>
      <c r="R194" s="1"/>
      <c r="S194" s="1"/>
      <c r="T194" s="1"/>
      <c r="U194" s="1"/>
      <c r="V194" s="1"/>
      <c r="W194" s="5"/>
      <c r="X194" s="5"/>
      <c r="Y194" s="5"/>
      <c r="Z194" s="5"/>
    </row>
    <row r="195" ht="14.25" customHeight="1">
      <c r="A195" s="10"/>
      <c r="B195" s="24" t="s">
        <v>110</v>
      </c>
      <c r="C195" s="10"/>
      <c r="D195" s="1"/>
      <c r="E195" s="10"/>
      <c r="F195" s="9"/>
      <c r="G195" s="9"/>
      <c r="H195" s="9"/>
      <c r="I195" s="9"/>
      <c r="J195" s="9"/>
      <c r="K195" s="9"/>
      <c r="L195" s="1"/>
      <c r="M195" s="1"/>
      <c r="N195" s="1"/>
      <c r="O195" s="1"/>
      <c r="P195" s="1"/>
      <c r="Q195" s="1"/>
      <c r="R195" s="1"/>
      <c r="S195" s="1"/>
      <c r="T195" s="1"/>
      <c r="U195" s="1"/>
      <c r="V195" s="1"/>
      <c r="W195" s="5"/>
      <c r="X195" s="5"/>
      <c r="Y195" s="5"/>
      <c r="Z195" s="5"/>
    </row>
    <row r="196" ht="14.25" customHeight="1">
      <c r="A196" s="10"/>
      <c r="B196" s="80"/>
      <c r="C196" s="1"/>
      <c r="D196" s="1"/>
      <c r="E196" s="10"/>
      <c r="F196" s="9"/>
      <c r="G196" s="9"/>
      <c r="H196" s="9"/>
      <c r="I196" s="9"/>
      <c r="J196" s="9"/>
      <c r="K196" s="9"/>
      <c r="L196" s="1"/>
      <c r="M196" s="1"/>
      <c r="N196" s="1"/>
      <c r="O196" s="1"/>
      <c r="P196" s="1"/>
      <c r="Q196" s="1"/>
      <c r="R196" s="1"/>
      <c r="S196" s="1"/>
      <c r="T196" s="1"/>
      <c r="U196" s="1"/>
      <c r="V196" s="1"/>
      <c r="W196" s="5"/>
      <c r="X196" s="5"/>
      <c r="Y196" s="5"/>
      <c r="Z196" s="5"/>
    </row>
    <row r="197" ht="14.25" customHeight="1">
      <c r="A197" s="10"/>
      <c r="B197" s="81" t="s">
        <v>75</v>
      </c>
      <c r="C197" s="1"/>
      <c r="D197" s="1"/>
      <c r="E197" s="10"/>
      <c r="F197" s="9"/>
      <c r="G197" s="9"/>
      <c r="H197" s="9"/>
      <c r="I197" s="9"/>
      <c r="J197" s="9"/>
      <c r="K197" s="9"/>
      <c r="L197" s="1"/>
      <c r="M197" s="1"/>
      <c r="N197" s="1"/>
      <c r="O197" s="1"/>
      <c r="P197" s="1"/>
      <c r="Q197" s="1"/>
      <c r="R197" s="1"/>
      <c r="S197" s="1"/>
      <c r="T197" s="1"/>
      <c r="U197" s="1"/>
      <c r="V197" s="1"/>
      <c r="W197" s="5"/>
      <c r="X197" s="5"/>
      <c r="Y197" s="5"/>
      <c r="Z197" s="5"/>
    </row>
    <row r="198" ht="14.25" customHeight="1">
      <c r="A198" s="10"/>
      <c r="B198" s="1"/>
      <c r="C198" s="1"/>
      <c r="D198" s="1"/>
      <c r="E198" s="10"/>
      <c r="F198" s="9"/>
      <c r="G198" s="9"/>
      <c r="H198" s="9"/>
      <c r="I198" s="9"/>
      <c r="J198" s="9"/>
      <c r="K198" s="9"/>
      <c r="L198" s="1"/>
      <c r="M198" s="1"/>
      <c r="N198" s="1"/>
      <c r="O198" s="1"/>
      <c r="P198" s="1"/>
      <c r="Q198" s="1"/>
      <c r="R198" s="1"/>
      <c r="S198" s="1"/>
      <c r="T198" s="1"/>
      <c r="U198" s="1"/>
      <c r="V198" s="1"/>
      <c r="W198" s="5"/>
      <c r="X198" s="5"/>
      <c r="Y198" s="5"/>
      <c r="Z198" s="5"/>
    </row>
    <row r="199" ht="14.25" customHeight="1">
      <c r="A199" s="10"/>
      <c r="B199" s="1"/>
      <c r="C199" s="1"/>
      <c r="D199" s="88" t="s">
        <v>126</v>
      </c>
      <c r="E199" s="10"/>
      <c r="F199" s="9"/>
      <c r="G199" s="9"/>
      <c r="H199" s="9"/>
      <c r="I199" s="9"/>
      <c r="J199" s="9"/>
      <c r="K199" s="9"/>
      <c r="L199" s="1"/>
      <c r="M199" s="1"/>
      <c r="N199" s="1"/>
      <c r="O199" s="1"/>
      <c r="P199" s="1"/>
      <c r="Q199" s="1"/>
      <c r="R199" s="1"/>
      <c r="S199" s="1"/>
      <c r="T199" s="1"/>
      <c r="U199" s="1"/>
      <c r="V199" s="1"/>
      <c r="W199" s="5"/>
      <c r="X199" s="5"/>
      <c r="Y199" s="5"/>
      <c r="Z199" s="5"/>
    </row>
    <row r="200" ht="14.25" customHeight="1">
      <c r="A200" s="10"/>
      <c r="B200" s="89" t="s">
        <v>127</v>
      </c>
      <c r="C200" s="10"/>
      <c r="D200" s="10"/>
      <c r="E200" s="10"/>
      <c r="F200" s="9"/>
      <c r="G200" s="9"/>
      <c r="H200" s="9"/>
      <c r="I200" s="9"/>
      <c r="J200" s="9"/>
      <c r="K200" s="9"/>
      <c r="L200" s="1"/>
      <c r="M200" s="1"/>
      <c r="N200" s="1"/>
      <c r="O200" s="1"/>
      <c r="P200" s="1"/>
      <c r="Q200" s="1"/>
      <c r="R200" s="1"/>
      <c r="S200" s="1"/>
      <c r="T200" s="1"/>
      <c r="U200" s="1"/>
      <c r="V200" s="1"/>
      <c r="W200" s="5"/>
      <c r="X200" s="5"/>
      <c r="Y200" s="5"/>
      <c r="Z200" s="5"/>
    </row>
    <row r="201" ht="14.25" customHeight="1">
      <c r="A201" s="10"/>
      <c r="B201" s="90" t="s">
        <v>128</v>
      </c>
      <c r="C201" s="80"/>
      <c r="D201" s="91">
        <v>7.0</v>
      </c>
      <c r="E201" s="10"/>
      <c r="F201" s="9"/>
      <c r="G201" s="9"/>
      <c r="H201" s="9"/>
      <c r="I201" s="9"/>
      <c r="J201" s="9"/>
      <c r="K201" s="9"/>
      <c r="L201" s="1"/>
      <c r="M201" s="1"/>
      <c r="N201" s="1"/>
      <c r="O201" s="1"/>
      <c r="P201" s="1"/>
      <c r="Q201" s="1"/>
      <c r="R201" s="1"/>
      <c r="S201" s="1"/>
      <c r="T201" s="1"/>
      <c r="U201" s="1"/>
      <c r="V201" s="1"/>
      <c r="W201" s="5"/>
      <c r="X201" s="5"/>
      <c r="Y201" s="5"/>
      <c r="Z201" s="5"/>
    </row>
    <row r="202" ht="14.25" customHeight="1">
      <c r="A202" s="10"/>
      <c r="B202" s="92" t="s">
        <v>129</v>
      </c>
      <c r="C202" s="80"/>
      <c r="D202" s="91">
        <v>7.0</v>
      </c>
      <c r="E202" s="10"/>
      <c r="F202" s="9"/>
      <c r="G202" s="9"/>
      <c r="H202" s="9"/>
      <c r="I202" s="9"/>
      <c r="J202" s="9"/>
      <c r="K202" s="9"/>
      <c r="L202" s="1"/>
      <c r="M202" s="1"/>
      <c r="N202" s="1"/>
      <c r="O202" s="1"/>
      <c r="P202" s="1"/>
      <c r="Q202" s="1"/>
      <c r="R202" s="1"/>
      <c r="S202" s="1"/>
      <c r="T202" s="1"/>
      <c r="U202" s="1"/>
      <c r="V202" s="1"/>
      <c r="W202" s="5"/>
      <c r="X202" s="5"/>
      <c r="Y202" s="5"/>
      <c r="Z202" s="5"/>
    </row>
    <row r="203" ht="14.25" customHeight="1">
      <c r="A203" s="10"/>
      <c r="B203" s="92" t="s">
        <v>130</v>
      </c>
      <c r="C203" s="80"/>
      <c r="D203" s="91">
        <v>6.0</v>
      </c>
      <c r="E203" s="10"/>
      <c r="F203" s="9"/>
      <c r="G203" s="9"/>
      <c r="H203" s="9"/>
      <c r="I203" s="9"/>
      <c r="J203" s="9"/>
      <c r="K203" s="9"/>
      <c r="L203" s="1"/>
      <c r="M203" s="1"/>
      <c r="N203" s="1"/>
      <c r="O203" s="1"/>
      <c r="P203" s="1"/>
      <c r="Q203" s="1"/>
      <c r="R203" s="1"/>
      <c r="S203" s="1"/>
      <c r="T203" s="1"/>
      <c r="U203" s="1"/>
      <c r="V203" s="1"/>
      <c r="W203" s="5"/>
      <c r="X203" s="5"/>
      <c r="Y203" s="5"/>
      <c r="Z203" s="5"/>
    </row>
    <row r="204" ht="14.25" customHeight="1">
      <c r="A204" s="10"/>
      <c r="B204" s="92" t="s">
        <v>131</v>
      </c>
      <c r="C204" s="80"/>
      <c r="D204" s="91">
        <v>7.0</v>
      </c>
      <c r="E204" s="10"/>
      <c r="F204" s="9"/>
      <c r="G204" s="9"/>
      <c r="H204" s="9"/>
      <c r="I204" s="9"/>
      <c r="J204" s="9"/>
      <c r="K204" s="9"/>
      <c r="L204" s="1"/>
      <c r="M204" s="1"/>
      <c r="N204" s="1"/>
      <c r="O204" s="1"/>
      <c r="P204" s="1"/>
      <c r="Q204" s="1"/>
      <c r="R204" s="1"/>
      <c r="S204" s="1"/>
      <c r="T204" s="1"/>
      <c r="U204" s="1"/>
      <c r="V204" s="1"/>
      <c r="W204" s="5"/>
      <c r="X204" s="5"/>
      <c r="Y204" s="5"/>
      <c r="Z204" s="5"/>
    </row>
    <row r="205" ht="14.25" customHeight="1">
      <c r="A205" s="10"/>
      <c r="B205" s="93" t="s">
        <v>132</v>
      </c>
      <c r="C205" s="80"/>
      <c r="D205" s="91">
        <v>7.0</v>
      </c>
      <c r="E205" s="10"/>
      <c r="F205" s="9"/>
      <c r="G205" s="9"/>
      <c r="H205" s="9"/>
      <c r="I205" s="9"/>
      <c r="J205" s="9"/>
      <c r="K205" s="9"/>
      <c r="L205" s="1"/>
      <c r="M205" s="1"/>
      <c r="N205" s="1"/>
      <c r="O205" s="1"/>
      <c r="P205" s="1"/>
      <c r="Q205" s="1"/>
      <c r="R205" s="1"/>
      <c r="S205" s="1"/>
      <c r="T205" s="1"/>
      <c r="U205" s="1"/>
      <c r="V205" s="1"/>
      <c r="W205" s="5"/>
      <c r="X205" s="5"/>
      <c r="Y205" s="5"/>
      <c r="Z205" s="5"/>
    </row>
    <row r="206" ht="14.25" customHeight="1">
      <c r="A206" s="10"/>
      <c r="B206" s="10"/>
      <c r="C206" s="10"/>
      <c r="D206" s="10"/>
      <c r="E206" s="10"/>
      <c r="F206" s="9"/>
      <c r="G206" s="9"/>
      <c r="H206" s="9"/>
      <c r="I206" s="9"/>
      <c r="J206" s="9"/>
      <c r="K206" s="9"/>
      <c r="L206" s="1"/>
      <c r="M206" s="1"/>
      <c r="N206" s="1"/>
      <c r="O206" s="1"/>
      <c r="P206" s="1"/>
      <c r="Q206" s="1"/>
      <c r="R206" s="1"/>
      <c r="S206" s="1"/>
      <c r="T206" s="1"/>
      <c r="U206" s="1"/>
      <c r="V206" s="1"/>
      <c r="W206" s="5"/>
      <c r="X206" s="5"/>
      <c r="Y206" s="5"/>
      <c r="Z206" s="5"/>
    </row>
    <row r="207" ht="14.25" customHeight="1">
      <c r="A207" s="10"/>
      <c r="B207" s="94" t="s">
        <v>133</v>
      </c>
      <c r="C207" s="10"/>
      <c r="D207" s="10"/>
      <c r="E207" s="10"/>
      <c r="F207" s="9"/>
      <c r="G207" s="9"/>
      <c r="H207" s="9"/>
      <c r="I207" s="9"/>
      <c r="J207" s="9"/>
      <c r="K207" s="9"/>
      <c r="L207" s="1"/>
      <c r="M207" s="1"/>
      <c r="N207" s="1"/>
      <c r="O207" s="1"/>
      <c r="P207" s="1"/>
      <c r="Q207" s="1"/>
      <c r="R207" s="1"/>
      <c r="S207" s="1"/>
      <c r="T207" s="1"/>
      <c r="U207" s="1"/>
      <c r="V207" s="1"/>
      <c r="W207" s="5"/>
      <c r="X207" s="5"/>
      <c r="Y207" s="5"/>
      <c r="Z207" s="5"/>
    </row>
    <row r="208" ht="14.25" customHeight="1">
      <c r="A208" s="10"/>
      <c r="B208" s="90" t="s">
        <v>134</v>
      </c>
      <c r="C208" s="80"/>
      <c r="D208" s="91">
        <v>5.0</v>
      </c>
      <c r="E208" s="10"/>
      <c r="F208" s="9"/>
      <c r="G208" s="9"/>
      <c r="H208" s="9"/>
      <c r="I208" s="9"/>
      <c r="J208" s="9"/>
      <c r="K208" s="9"/>
      <c r="L208" s="1"/>
      <c r="M208" s="1"/>
      <c r="N208" s="1"/>
      <c r="O208" s="1"/>
      <c r="P208" s="1"/>
      <c r="Q208" s="1"/>
      <c r="R208" s="1"/>
      <c r="S208" s="1"/>
      <c r="T208" s="1"/>
      <c r="U208" s="1"/>
      <c r="V208" s="1"/>
      <c r="W208" s="5"/>
      <c r="X208" s="5"/>
      <c r="Y208" s="5"/>
      <c r="Z208" s="5"/>
    </row>
    <row r="209" ht="14.25" customHeight="1">
      <c r="A209" s="10"/>
      <c r="B209" s="92" t="s">
        <v>135</v>
      </c>
      <c r="C209" s="80"/>
      <c r="D209" s="91">
        <v>7.0</v>
      </c>
      <c r="E209" s="10"/>
      <c r="F209" s="9"/>
      <c r="G209" s="9"/>
      <c r="H209" s="9"/>
      <c r="I209" s="9"/>
      <c r="J209" s="9"/>
      <c r="K209" s="9"/>
      <c r="L209" s="1"/>
      <c r="M209" s="1"/>
      <c r="N209" s="1"/>
      <c r="O209" s="1"/>
      <c r="P209" s="1"/>
      <c r="Q209" s="1"/>
      <c r="R209" s="1"/>
      <c r="S209" s="1"/>
      <c r="T209" s="1"/>
      <c r="U209" s="1"/>
      <c r="V209" s="1"/>
      <c r="W209" s="5"/>
      <c r="X209" s="5"/>
      <c r="Y209" s="5"/>
      <c r="Z209" s="5"/>
    </row>
    <row r="210" ht="14.25" customHeight="1">
      <c r="A210" s="10"/>
      <c r="B210" s="92" t="s">
        <v>136</v>
      </c>
      <c r="C210" s="80"/>
      <c r="D210" s="91">
        <v>6.0</v>
      </c>
      <c r="E210" s="10"/>
      <c r="F210" s="9"/>
      <c r="G210" s="9"/>
      <c r="H210" s="9"/>
      <c r="I210" s="9"/>
      <c r="J210" s="9"/>
      <c r="K210" s="9"/>
      <c r="L210" s="1"/>
      <c r="M210" s="1"/>
      <c r="N210" s="1"/>
      <c r="O210" s="1"/>
      <c r="P210" s="1"/>
      <c r="Q210" s="1"/>
      <c r="R210" s="1"/>
      <c r="S210" s="1"/>
      <c r="T210" s="1"/>
      <c r="U210" s="1"/>
      <c r="V210" s="1"/>
      <c r="W210" s="5"/>
      <c r="X210" s="5"/>
      <c r="Y210" s="5"/>
      <c r="Z210" s="5"/>
    </row>
    <row r="211" ht="14.25" customHeight="1">
      <c r="A211" s="10"/>
      <c r="B211" s="92" t="s">
        <v>137</v>
      </c>
      <c r="C211" s="10"/>
      <c r="D211" s="91">
        <v>6.0</v>
      </c>
      <c r="E211" s="10"/>
      <c r="F211" s="9"/>
      <c r="G211" s="9"/>
      <c r="H211" s="9"/>
      <c r="I211" s="9"/>
      <c r="J211" s="9"/>
      <c r="K211" s="9"/>
      <c r="L211" s="1"/>
      <c r="M211" s="1"/>
      <c r="N211" s="1"/>
      <c r="O211" s="1"/>
      <c r="P211" s="1"/>
      <c r="Q211" s="1"/>
      <c r="R211" s="1"/>
      <c r="S211" s="1"/>
      <c r="T211" s="1"/>
      <c r="U211" s="1"/>
      <c r="V211" s="1"/>
      <c r="W211" s="5"/>
      <c r="X211" s="5"/>
      <c r="Y211" s="5"/>
      <c r="Z211" s="5"/>
    </row>
    <row r="212" ht="14.25" customHeight="1">
      <c r="A212" s="10"/>
      <c r="B212" s="93" t="s">
        <v>138</v>
      </c>
      <c r="C212" s="10"/>
      <c r="D212" s="91">
        <v>5.0</v>
      </c>
      <c r="E212" s="10"/>
      <c r="F212" s="9"/>
      <c r="G212" s="9"/>
      <c r="H212" s="9"/>
      <c r="I212" s="9"/>
      <c r="J212" s="9"/>
      <c r="K212" s="9"/>
      <c r="L212" s="1"/>
      <c r="M212" s="1"/>
      <c r="N212" s="1"/>
      <c r="O212" s="1"/>
      <c r="P212" s="1"/>
      <c r="Q212" s="1"/>
      <c r="R212" s="1"/>
      <c r="S212" s="1"/>
      <c r="T212" s="1"/>
      <c r="U212" s="1"/>
      <c r="V212" s="1"/>
      <c r="W212" s="5"/>
      <c r="X212" s="5"/>
      <c r="Y212" s="5"/>
      <c r="Z212" s="5"/>
    </row>
    <row r="213" ht="14.25" customHeight="1">
      <c r="A213" s="10"/>
      <c r="B213" s="10"/>
      <c r="C213" s="10"/>
      <c r="D213" s="10"/>
      <c r="E213" s="10"/>
      <c r="F213" s="9"/>
      <c r="G213" s="9"/>
      <c r="H213" s="9"/>
      <c r="I213" s="9"/>
      <c r="J213" s="9"/>
      <c r="K213" s="9"/>
      <c r="L213" s="1"/>
      <c r="M213" s="1"/>
      <c r="N213" s="1"/>
      <c r="O213" s="1"/>
      <c r="P213" s="1"/>
      <c r="Q213" s="1"/>
      <c r="R213" s="1"/>
      <c r="S213" s="1"/>
      <c r="T213" s="1"/>
      <c r="U213" s="1"/>
      <c r="V213" s="1"/>
      <c r="W213" s="5"/>
      <c r="X213" s="5"/>
      <c r="Y213" s="5"/>
      <c r="Z213" s="5"/>
    </row>
    <row r="214" ht="14.25" customHeight="1">
      <c r="A214" s="10"/>
      <c r="B214" s="10"/>
      <c r="C214" s="10"/>
      <c r="D214" s="10"/>
      <c r="E214" s="10"/>
      <c r="F214" s="9"/>
      <c r="G214" s="9"/>
      <c r="H214" s="9"/>
      <c r="I214" s="9"/>
      <c r="J214" s="9"/>
      <c r="K214" s="9"/>
      <c r="L214" s="1"/>
      <c r="M214" s="1"/>
      <c r="N214" s="1"/>
      <c r="O214" s="1"/>
      <c r="P214" s="1"/>
      <c r="Q214" s="1"/>
      <c r="R214" s="1"/>
      <c r="S214" s="1"/>
      <c r="T214" s="1"/>
      <c r="U214" s="1"/>
      <c r="V214" s="1"/>
      <c r="W214" s="5"/>
      <c r="X214" s="5"/>
      <c r="Y214" s="5"/>
      <c r="Z214" s="5"/>
    </row>
    <row r="215" ht="14.25" customHeight="1">
      <c r="A215" s="10"/>
      <c r="B215" s="10"/>
      <c r="C215" s="10"/>
      <c r="D215" s="88" t="s">
        <v>126</v>
      </c>
      <c r="E215" s="10"/>
      <c r="F215" s="9"/>
      <c r="G215" s="9"/>
      <c r="H215" s="9"/>
      <c r="I215" s="9"/>
      <c r="J215" s="9"/>
      <c r="K215" s="9"/>
      <c r="L215" s="1"/>
      <c r="M215" s="1"/>
      <c r="N215" s="1"/>
      <c r="O215" s="1"/>
      <c r="P215" s="1"/>
      <c r="Q215" s="1"/>
      <c r="R215" s="1"/>
      <c r="S215" s="1"/>
      <c r="T215" s="1"/>
      <c r="U215" s="1"/>
      <c r="V215" s="1"/>
      <c r="W215" s="5"/>
      <c r="X215" s="5"/>
      <c r="Y215" s="5"/>
      <c r="Z215" s="5"/>
    </row>
    <row r="216" ht="14.25" customHeight="1">
      <c r="A216" s="10"/>
      <c r="B216" s="94" t="s">
        <v>139</v>
      </c>
      <c r="C216" s="10"/>
      <c r="D216" s="10"/>
      <c r="E216" s="10"/>
      <c r="F216" s="9"/>
      <c r="G216" s="9"/>
      <c r="H216" s="9"/>
      <c r="I216" s="9"/>
      <c r="J216" s="9"/>
      <c r="K216" s="9"/>
      <c r="L216" s="1"/>
      <c r="M216" s="1"/>
      <c r="N216" s="1"/>
      <c r="O216" s="1"/>
      <c r="P216" s="1"/>
      <c r="Q216" s="1"/>
      <c r="R216" s="1"/>
      <c r="S216" s="1"/>
      <c r="T216" s="1"/>
      <c r="U216" s="1"/>
      <c r="V216" s="1"/>
      <c r="W216" s="5"/>
      <c r="X216" s="5"/>
      <c r="Y216" s="5"/>
      <c r="Z216" s="5"/>
    </row>
    <row r="217" ht="14.25" customHeight="1">
      <c r="A217" s="10"/>
      <c r="B217" s="90" t="s">
        <v>80</v>
      </c>
      <c r="C217" s="10"/>
      <c r="D217" s="91">
        <v>-3.0</v>
      </c>
      <c r="E217" s="10"/>
      <c r="F217" s="9"/>
      <c r="G217" s="9"/>
      <c r="H217" s="9"/>
      <c r="I217" s="9"/>
      <c r="J217" s="9"/>
      <c r="K217" s="9"/>
      <c r="L217" s="1"/>
      <c r="M217" s="1"/>
      <c r="N217" s="1"/>
      <c r="O217" s="1"/>
      <c r="P217" s="1"/>
      <c r="Q217" s="1"/>
      <c r="R217" s="1"/>
      <c r="S217" s="1"/>
      <c r="T217" s="1"/>
      <c r="U217" s="1"/>
      <c r="V217" s="1"/>
      <c r="W217" s="5"/>
      <c r="X217" s="5"/>
      <c r="Y217" s="5"/>
      <c r="Z217" s="5"/>
    </row>
    <row r="218" ht="14.25" customHeight="1">
      <c r="A218" s="10"/>
      <c r="B218" s="92" t="s">
        <v>140</v>
      </c>
      <c r="C218" s="10"/>
      <c r="D218" s="91">
        <v>-2.0</v>
      </c>
      <c r="E218" s="10"/>
      <c r="F218" s="9"/>
      <c r="G218" s="9"/>
      <c r="H218" s="9"/>
      <c r="I218" s="9"/>
      <c r="J218" s="9"/>
      <c r="K218" s="9"/>
      <c r="L218" s="1"/>
      <c r="M218" s="1"/>
      <c r="N218" s="1"/>
      <c r="O218" s="1"/>
      <c r="P218" s="1"/>
      <c r="Q218" s="1"/>
      <c r="R218" s="1"/>
      <c r="S218" s="1"/>
      <c r="T218" s="1"/>
      <c r="U218" s="1"/>
      <c r="V218" s="1"/>
      <c r="W218" s="5"/>
      <c r="X218" s="5"/>
      <c r="Y218" s="5"/>
      <c r="Z218" s="5"/>
    </row>
    <row r="219" ht="14.25" customHeight="1">
      <c r="A219" s="10"/>
      <c r="B219" s="92" t="s">
        <v>141</v>
      </c>
      <c r="C219" s="10"/>
      <c r="D219" s="91">
        <v>-4.0</v>
      </c>
      <c r="E219" s="10"/>
      <c r="F219" s="9"/>
      <c r="G219" s="9"/>
      <c r="H219" s="9"/>
      <c r="I219" s="9"/>
      <c r="J219" s="9"/>
      <c r="K219" s="9"/>
      <c r="L219" s="1"/>
      <c r="M219" s="1"/>
      <c r="N219" s="1"/>
      <c r="O219" s="1"/>
      <c r="P219" s="1"/>
      <c r="Q219" s="1"/>
      <c r="R219" s="1"/>
      <c r="S219" s="1"/>
      <c r="T219" s="1"/>
      <c r="U219" s="1"/>
      <c r="V219" s="1"/>
      <c r="W219" s="5"/>
      <c r="X219" s="5"/>
      <c r="Y219" s="5"/>
      <c r="Z219" s="5"/>
    </row>
    <row r="220" ht="14.25" customHeight="1">
      <c r="A220" s="10"/>
      <c r="B220" s="95" t="s">
        <v>142</v>
      </c>
      <c r="C220" s="10"/>
      <c r="D220" s="91">
        <v>-1.0</v>
      </c>
      <c r="E220" s="10"/>
      <c r="F220" s="9"/>
      <c r="G220" s="9"/>
      <c r="H220" s="9"/>
      <c r="I220" s="9"/>
      <c r="J220" s="9"/>
      <c r="K220" s="9"/>
      <c r="L220" s="1"/>
      <c r="M220" s="1"/>
      <c r="N220" s="1"/>
      <c r="O220" s="1"/>
      <c r="P220" s="1"/>
      <c r="Q220" s="1"/>
      <c r="R220" s="1"/>
      <c r="S220" s="1"/>
      <c r="T220" s="1"/>
      <c r="U220" s="1"/>
      <c r="V220" s="1"/>
      <c r="W220" s="5"/>
      <c r="X220" s="5"/>
      <c r="Y220" s="5"/>
      <c r="Z220" s="5"/>
    </row>
    <row r="221" ht="14.25" customHeight="1">
      <c r="A221" s="10"/>
      <c r="B221" s="93" t="s">
        <v>143</v>
      </c>
      <c r="C221" s="10"/>
      <c r="D221" s="91">
        <v>-2.0</v>
      </c>
      <c r="E221" s="10"/>
      <c r="F221" s="9"/>
      <c r="G221" s="9"/>
      <c r="H221" s="9"/>
      <c r="I221" s="9"/>
      <c r="J221" s="9"/>
      <c r="K221" s="9"/>
      <c r="L221" s="1"/>
      <c r="M221" s="1"/>
      <c r="N221" s="1"/>
      <c r="O221" s="1"/>
      <c r="P221" s="1"/>
      <c r="Q221" s="1"/>
      <c r="R221" s="1"/>
      <c r="S221" s="1"/>
      <c r="T221" s="1"/>
      <c r="U221" s="1"/>
      <c r="V221" s="1"/>
      <c r="W221" s="5"/>
      <c r="X221" s="5"/>
      <c r="Y221" s="5"/>
      <c r="Z221" s="5"/>
    </row>
    <row r="222" ht="14.25" customHeight="1">
      <c r="A222" s="10"/>
      <c r="B222" s="10"/>
      <c r="C222" s="10"/>
      <c r="D222" s="10"/>
      <c r="E222" s="10"/>
      <c r="F222" s="9"/>
      <c r="G222" s="9"/>
      <c r="H222" s="9"/>
      <c r="I222" s="9"/>
      <c r="J222" s="9"/>
      <c r="K222" s="9"/>
      <c r="L222" s="1"/>
      <c r="M222" s="1"/>
      <c r="N222" s="1"/>
      <c r="O222" s="1"/>
      <c r="P222" s="1"/>
      <c r="Q222" s="1"/>
      <c r="R222" s="1"/>
      <c r="S222" s="1"/>
      <c r="T222" s="1"/>
      <c r="U222" s="1"/>
      <c r="V222" s="1"/>
      <c r="W222" s="5"/>
      <c r="X222" s="5"/>
      <c r="Y222" s="5"/>
      <c r="Z222" s="5"/>
    </row>
    <row r="223" ht="14.25" customHeight="1">
      <c r="A223" s="10"/>
      <c r="B223" s="94" t="s">
        <v>144</v>
      </c>
      <c r="C223" s="10"/>
      <c r="D223" s="10"/>
      <c r="E223" s="10"/>
      <c r="F223" s="9"/>
      <c r="G223" s="9"/>
      <c r="H223" s="9"/>
      <c r="I223" s="9"/>
      <c r="J223" s="9"/>
      <c r="K223" s="9"/>
      <c r="L223" s="1"/>
      <c r="M223" s="1"/>
      <c r="N223" s="1"/>
      <c r="O223" s="1"/>
      <c r="P223" s="1"/>
      <c r="Q223" s="1"/>
      <c r="R223" s="1"/>
      <c r="S223" s="1"/>
      <c r="T223" s="1"/>
      <c r="U223" s="1"/>
      <c r="V223" s="1"/>
      <c r="W223" s="5"/>
      <c r="X223" s="5"/>
      <c r="Y223" s="5"/>
      <c r="Z223" s="5"/>
    </row>
    <row r="224" ht="14.25" customHeight="1">
      <c r="A224" s="10"/>
      <c r="B224" s="90" t="s">
        <v>145</v>
      </c>
      <c r="C224" s="10"/>
      <c r="D224" s="91">
        <v>-3.0</v>
      </c>
      <c r="E224" s="10"/>
      <c r="F224" s="9"/>
      <c r="G224" s="9"/>
      <c r="H224" s="9"/>
      <c r="I224" s="9"/>
      <c r="J224" s="9"/>
      <c r="K224" s="9"/>
      <c r="L224" s="1"/>
      <c r="M224" s="1"/>
      <c r="N224" s="1"/>
      <c r="O224" s="1"/>
      <c r="P224" s="1"/>
      <c r="Q224" s="1"/>
      <c r="R224" s="1"/>
      <c r="S224" s="1"/>
      <c r="T224" s="1"/>
      <c r="U224" s="1"/>
      <c r="V224" s="1"/>
      <c r="W224" s="5"/>
      <c r="X224" s="5"/>
      <c r="Y224" s="5"/>
      <c r="Z224" s="5"/>
    </row>
    <row r="225" ht="14.25" customHeight="1">
      <c r="A225" s="10"/>
      <c r="B225" s="92" t="s">
        <v>146</v>
      </c>
      <c r="C225" s="10"/>
      <c r="D225" s="91">
        <v>-3.0</v>
      </c>
      <c r="E225" s="10"/>
      <c r="F225" s="9"/>
      <c r="G225" s="9"/>
      <c r="H225" s="9"/>
      <c r="I225" s="9"/>
      <c r="J225" s="9"/>
      <c r="K225" s="9"/>
      <c r="L225" s="1"/>
      <c r="M225" s="1"/>
      <c r="N225" s="1"/>
      <c r="O225" s="1"/>
      <c r="P225" s="1"/>
      <c r="Q225" s="1"/>
      <c r="R225" s="1"/>
      <c r="S225" s="1"/>
      <c r="T225" s="1"/>
      <c r="U225" s="1"/>
      <c r="V225" s="1"/>
      <c r="W225" s="5"/>
      <c r="X225" s="5"/>
      <c r="Y225" s="5"/>
      <c r="Z225" s="5"/>
    </row>
    <row r="226" ht="14.25" customHeight="1">
      <c r="A226" s="10"/>
      <c r="B226" s="92" t="s">
        <v>147</v>
      </c>
      <c r="C226" s="10"/>
      <c r="D226" s="91">
        <v>-2.0</v>
      </c>
      <c r="E226" s="10"/>
      <c r="F226" s="9"/>
      <c r="G226" s="9"/>
      <c r="H226" s="9"/>
      <c r="I226" s="9"/>
      <c r="J226" s="9"/>
      <c r="K226" s="9"/>
      <c r="L226" s="1"/>
      <c r="M226" s="1"/>
      <c r="N226" s="1"/>
      <c r="O226" s="1"/>
      <c r="P226" s="1"/>
      <c r="Q226" s="1"/>
      <c r="R226" s="1"/>
      <c r="S226" s="1"/>
      <c r="T226" s="1"/>
      <c r="U226" s="1"/>
      <c r="V226" s="1"/>
      <c r="W226" s="5"/>
      <c r="X226" s="5"/>
      <c r="Y226" s="5"/>
      <c r="Z226" s="5"/>
    </row>
    <row r="227" ht="14.25" customHeight="1">
      <c r="A227" s="10"/>
      <c r="B227" s="92" t="s">
        <v>148</v>
      </c>
      <c r="C227" s="10"/>
      <c r="D227" s="91">
        <v>-2.0</v>
      </c>
      <c r="E227" s="10"/>
      <c r="F227" s="9"/>
      <c r="G227" s="9"/>
      <c r="H227" s="9"/>
      <c r="I227" s="9"/>
      <c r="J227" s="9"/>
      <c r="K227" s="9"/>
      <c r="L227" s="1"/>
      <c r="M227" s="1"/>
      <c r="N227" s="1"/>
      <c r="O227" s="1"/>
      <c r="P227" s="1"/>
      <c r="Q227" s="1"/>
      <c r="R227" s="1"/>
      <c r="S227" s="1"/>
      <c r="T227" s="1"/>
      <c r="U227" s="1"/>
      <c r="V227" s="1"/>
      <c r="W227" s="5"/>
      <c r="X227" s="5"/>
      <c r="Y227" s="5"/>
      <c r="Z227" s="5"/>
    </row>
    <row r="228" ht="14.25" customHeight="1">
      <c r="A228" s="10"/>
      <c r="B228" s="93" t="s">
        <v>149</v>
      </c>
      <c r="C228" s="10"/>
      <c r="D228" s="91">
        <v>-5.0</v>
      </c>
      <c r="E228" s="10"/>
      <c r="F228" s="9"/>
      <c r="G228" s="9"/>
      <c r="H228" s="9"/>
      <c r="I228" s="9"/>
      <c r="J228" s="9"/>
      <c r="K228" s="9"/>
      <c r="L228" s="1"/>
      <c r="M228" s="1"/>
      <c r="N228" s="1"/>
      <c r="O228" s="1"/>
      <c r="P228" s="1"/>
      <c r="Q228" s="1"/>
      <c r="R228" s="1"/>
      <c r="S228" s="1"/>
      <c r="T228" s="1"/>
      <c r="U228" s="1"/>
      <c r="V228" s="1"/>
      <c r="W228" s="5"/>
      <c r="X228" s="5"/>
      <c r="Y228" s="5"/>
      <c r="Z228" s="5"/>
    </row>
    <row r="229" ht="14.25" customHeight="1">
      <c r="A229" s="10"/>
      <c r="B229" s="10"/>
      <c r="C229" s="10"/>
      <c r="D229" s="10"/>
      <c r="E229" s="10"/>
      <c r="F229" s="9"/>
      <c r="G229" s="9"/>
      <c r="H229" s="9"/>
      <c r="I229" s="9"/>
      <c r="J229" s="9"/>
      <c r="K229" s="9"/>
      <c r="L229" s="1"/>
      <c r="M229" s="1"/>
      <c r="N229" s="1"/>
      <c r="O229" s="1"/>
      <c r="P229" s="1"/>
      <c r="Q229" s="1"/>
      <c r="R229" s="1"/>
      <c r="S229" s="1"/>
      <c r="T229" s="1"/>
      <c r="U229" s="1"/>
      <c r="V229" s="1"/>
      <c r="W229" s="5"/>
      <c r="X229" s="5"/>
      <c r="Y229" s="5"/>
      <c r="Z229" s="5"/>
    </row>
    <row r="230" ht="14.25" customHeight="1">
      <c r="A230" s="10"/>
      <c r="B230" s="96" t="s">
        <v>150</v>
      </c>
      <c r="C230" s="10"/>
      <c r="D230" s="97">
        <f>SUM(D208:D212)/5+SUM(D217:D221)/5</f>
        <v>3.4</v>
      </c>
      <c r="E230" s="10"/>
      <c r="F230" s="9"/>
      <c r="G230" s="9"/>
      <c r="H230" s="9"/>
      <c r="I230" s="9"/>
      <c r="J230" s="9"/>
      <c r="K230" s="9"/>
      <c r="L230" s="1"/>
      <c r="M230" s="1"/>
      <c r="N230" s="1"/>
      <c r="O230" s="1"/>
      <c r="P230" s="1"/>
      <c r="Q230" s="1"/>
      <c r="R230" s="1"/>
      <c r="S230" s="1"/>
      <c r="T230" s="1"/>
      <c r="U230" s="1"/>
      <c r="V230" s="1"/>
      <c r="W230" s="5"/>
      <c r="X230" s="5"/>
      <c r="Y230" s="5"/>
      <c r="Z230" s="5"/>
    </row>
    <row r="231" ht="14.25" customHeight="1">
      <c r="A231" s="10"/>
      <c r="B231" s="98" t="s">
        <v>151</v>
      </c>
      <c r="C231" s="10"/>
      <c r="D231" s="99">
        <f>SUM(D201:D205)/5+SUM(D224:D228)/5</f>
        <v>3.8</v>
      </c>
      <c r="E231" s="10"/>
      <c r="F231" s="9"/>
      <c r="G231" s="9"/>
      <c r="H231" s="9"/>
      <c r="I231" s="9"/>
      <c r="J231" s="9"/>
      <c r="K231" s="9"/>
      <c r="L231" s="1"/>
      <c r="M231" s="1"/>
      <c r="N231" s="1"/>
      <c r="O231" s="1"/>
      <c r="P231" s="1"/>
      <c r="Q231" s="1"/>
      <c r="R231" s="1"/>
      <c r="S231" s="1"/>
      <c r="T231" s="1"/>
      <c r="U231" s="1"/>
      <c r="V231" s="1"/>
      <c r="W231" s="5"/>
      <c r="X231" s="5"/>
      <c r="Y231" s="5"/>
      <c r="Z231" s="5"/>
    </row>
    <row r="232" ht="14.25" customHeight="1">
      <c r="A232" s="10"/>
      <c r="B232" s="10"/>
      <c r="C232" s="10"/>
      <c r="D232" s="10"/>
      <c r="E232" s="10"/>
      <c r="F232" s="9"/>
      <c r="G232" s="9"/>
      <c r="H232" s="9"/>
      <c r="I232" s="9"/>
      <c r="J232" s="9"/>
      <c r="K232" s="9"/>
      <c r="L232" s="1"/>
      <c r="M232" s="1"/>
      <c r="N232" s="1"/>
      <c r="O232" s="1"/>
      <c r="P232" s="1"/>
      <c r="Q232" s="1"/>
      <c r="R232" s="1"/>
      <c r="S232" s="1"/>
      <c r="T232" s="1"/>
      <c r="U232" s="1"/>
      <c r="V232" s="1"/>
      <c r="W232" s="5"/>
      <c r="X232" s="5"/>
      <c r="Y232" s="5"/>
      <c r="Z232" s="5"/>
    </row>
    <row r="233" ht="14.25" customHeight="1">
      <c r="A233" s="10"/>
      <c r="B233" s="81" t="s">
        <v>152</v>
      </c>
      <c r="C233" s="10"/>
      <c r="D233" s="10"/>
      <c r="E233" s="10"/>
      <c r="F233" s="9"/>
      <c r="G233" s="9"/>
      <c r="H233" s="9"/>
      <c r="I233" s="9"/>
      <c r="J233" s="9"/>
      <c r="K233" s="9"/>
      <c r="L233" s="1"/>
      <c r="M233" s="1"/>
      <c r="N233" s="1"/>
      <c r="O233" s="1"/>
      <c r="P233" s="1"/>
      <c r="Q233" s="1"/>
      <c r="R233" s="1"/>
      <c r="S233" s="1"/>
      <c r="T233" s="1"/>
      <c r="U233" s="1"/>
      <c r="V233" s="1"/>
      <c r="W233" s="5"/>
      <c r="X233" s="5"/>
      <c r="Y233" s="5"/>
      <c r="Z233" s="5"/>
    </row>
    <row r="234" ht="14.25" customHeight="1">
      <c r="A234" s="10"/>
      <c r="B234" s="10"/>
      <c r="C234" s="10"/>
      <c r="D234" s="10"/>
      <c r="E234" s="10"/>
      <c r="F234" s="9"/>
      <c r="G234" s="9"/>
      <c r="H234" s="9"/>
      <c r="I234" s="9"/>
      <c r="J234" s="9"/>
      <c r="K234" s="9"/>
      <c r="L234" s="1"/>
      <c r="M234" s="1"/>
      <c r="N234" s="1"/>
      <c r="O234" s="1"/>
      <c r="P234" s="1"/>
      <c r="Q234" s="1"/>
      <c r="R234" s="1"/>
      <c r="S234" s="1"/>
      <c r="T234" s="1"/>
      <c r="U234" s="1"/>
      <c r="V234" s="1"/>
      <c r="W234" s="5"/>
      <c r="X234" s="5"/>
      <c r="Y234" s="5"/>
      <c r="Z234" s="5"/>
    </row>
    <row r="235" ht="14.25" customHeight="1">
      <c r="A235" s="10"/>
      <c r="B235" s="100" t="s">
        <v>153</v>
      </c>
      <c r="C235" s="10"/>
      <c r="D235" s="101">
        <v>7.0</v>
      </c>
      <c r="E235" s="10"/>
      <c r="F235" s="9"/>
      <c r="G235" s="9"/>
      <c r="H235" s="9"/>
      <c r="I235" s="9"/>
      <c r="J235" s="9"/>
      <c r="K235" s="9"/>
      <c r="L235" s="1"/>
      <c r="M235" s="1"/>
      <c r="N235" s="1"/>
      <c r="O235" s="1"/>
      <c r="P235" s="1"/>
      <c r="Q235" s="1"/>
      <c r="R235" s="1"/>
      <c r="S235" s="1"/>
      <c r="T235" s="1"/>
      <c r="U235" s="1"/>
      <c r="V235" s="1"/>
      <c r="W235" s="5"/>
      <c r="X235" s="5"/>
      <c r="Y235" s="5"/>
      <c r="Z235" s="5"/>
    </row>
    <row r="236" ht="14.25" customHeight="1">
      <c r="A236" s="10"/>
      <c r="B236" s="102" t="s">
        <v>154</v>
      </c>
      <c r="C236" s="10"/>
      <c r="D236" s="103">
        <v>6.0</v>
      </c>
      <c r="E236" s="10"/>
      <c r="F236" s="9"/>
      <c r="G236" s="9"/>
      <c r="H236" s="9"/>
      <c r="I236" s="9"/>
      <c r="J236" s="9"/>
      <c r="K236" s="9"/>
      <c r="L236" s="1"/>
      <c r="M236" s="1"/>
      <c r="N236" s="1"/>
      <c r="O236" s="1"/>
      <c r="P236" s="1"/>
      <c r="Q236" s="1"/>
      <c r="R236" s="1"/>
      <c r="S236" s="1"/>
      <c r="T236" s="1"/>
      <c r="U236" s="1"/>
      <c r="V236" s="1"/>
      <c r="W236" s="5"/>
      <c r="X236" s="5"/>
      <c r="Y236" s="5"/>
      <c r="Z236" s="5"/>
    </row>
    <row r="237" ht="14.25" customHeight="1">
      <c r="A237" s="10"/>
      <c r="B237" s="102" t="s">
        <v>155</v>
      </c>
      <c r="C237" s="10"/>
      <c r="D237" s="103">
        <v>-4.0</v>
      </c>
      <c r="E237" s="10"/>
      <c r="F237" s="9"/>
      <c r="G237" s="9"/>
      <c r="H237" s="9"/>
      <c r="I237" s="9"/>
      <c r="J237" s="9"/>
      <c r="K237" s="9"/>
      <c r="L237" s="1"/>
      <c r="M237" s="1"/>
      <c r="N237" s="1"/>
      <c r="O237" s="1"/>
      <c r="P237" s="1"/>
      <c r="Q237" s="1"/>
      <c r="R237" s="1"/>
      <c r="S237" s="1"/>
      <c r="T237" s="1"/>
      <c r="U237" s="1"/>
      <c r="V237" s="1"/>
      <c r="W237" s="5"/>
      <c r="X237" s="5"/>
      <c r="Y237" s="5"/>
      <c r="Z237" s="5"/>
    </row>
    <row r="238" ht="14.25" customHeight="1">
      <c r="A238" s="10"/>
      <c r="B238" s="104" t="s">
        <v>156</v>
      </c>
      <c r="C238" s="10"/>
      <c r="D238" s="103">
        <v>-2.0</v>
      </c>
      <c r="E238" s="10"/>
      <c r="F238" s="9"/>
      <c r="G238" s="9"/>
      <c r="H238" s="9"/>
      <c r="I238" s="9"/>
      <c r="J238" s="9"/>
      <c r="K238" s="9"/>
      <c r="L238" s="1"/>
      <c r="M238" s="1"/>
      <c r="N238" s="1"/>
      <c r="O238" s="1"/>
      <c r="P238" s="1"/>
      <c r="Q238" s="1"/>
      <c r="R238" s="1"/>
      <c r="S238" s="1"/>
      <c r="T238" s="1"/>
      <c r="U238" s="1"/>
      <c r="V238" s="1"/>
      <c r="W238" s="5"/>
      <c r="X238" s="5"/>
      <c r="Y238" s="5"/>
      <c r="Z238" s="5"/>
    </row>
    <row r="239" ht="14.25" customHeight="1">
      <c r="A239" s="10"/>
      <c r="B239" s="10"/>
      <c r="C239" s="10"/>
      <c r="D239" s="10"/>
      <c r="E239" s="10"/>
      <c r="F239" s="9"/>
      <c r="G239" s="9"/>
      <c r="H239" s="9"/>
      <c r="I239" s="9"/>
      <c r="J239" s="9"/>
      <c r="K239" s="9"/>
      <c r="L239" s="1"/>
      <c r="M239" s="1"/>
      <c r="N239" s="1"/>
      <c r="O239" s="1"/>
      <c r="P239" s="1"/>
      <c r="Q239" s="1"/>
      <c r="R239" s="1"/>
      <c r="S239" s="1"/>
      <c r="T239" s="1"/>
      <c r="U239" s="1"/>
      <c r="V239" s="1"/>
      <c r="W239" s="5"/>
      <c r="X239" s="5"/>
      <c r="Y239" s="5"/>
      <c r="Z239" s="5"/>
    </row>
    <row r="240" ht="14.25" customHeight="1">
      <c r="A240" s="10"/>
      <c r="B240" s="96" t="s">
        <v>157</v>
      </c>
      <c r="C240" s="10"/>
      <c r="D240" s="105">
        <f>D236+D237</f>
        <v>2</v>
      </c>
      <c r="E240" s="10"/>
      <c r="F240" s="9"/>
      <c r="G240" s="9"/>
      <c r="H240" s="9"/>
      <c r="I240" s="9"/>
      <c r="J240" s="9"/>
      <c r="K240" s="9"/>
      <c r="L240" s="1"/>
      <c r="M240" s="1"/>
      <c r="N240" s="1"/>
      <c r="O240" s="1"/>
      <c r="P240" s="1"/>
      <c r="Q240" s="1"/>
      <c r="R240" s="1"/>
      <c r="S240" s="1"/>
      <c r="T240" s="1"/>
      <c r="U240" s="1"/>
      <c r="V240" s="1"/>
      <c r="W240" s="5"/>
      <c r="X240" s="5"/>
      <c r="Y240" s="5"/>
      <c r="Z240" s="5"/>
    </row>
    <row r="241" ht="14.25" customHeight="1">
      <c r="A241" s="10"/>
      <c r="B241" s="98" t="s">
        <v>158</v>
      </c>
      <c r="C241" s="10"/>
      <c r="D241" s="106">
        <f>D235+D238</f>
        <v>5</v>
      </c>
      <c r="E241" s="10"/>
      <c r="F241" s="9"/>
      <c r="G241" s="9"/>
      <c r="H241" s="9"/>
      <c r="I241" s="9"/>
      <c r="J241" s="9"/>
      <c r="K241" s="9"/>
      <c r="L241" s="1"/>
      <c r="M241" s="1"/>
      <c r="N241" s="1"/>
      <c r="O241" s="1"/>
      <c r="P241" s="1"/>
      <c r="Q241" s="1"/>
      <c r="R241" s="1"/>
      <c r="S241" s="1"/>
      <c r="T241" s="1"/>
      <c r="U241" s="1"/>
      <c r="V241" s="1"/>
      <c r="W241" s="5"/>
      <c r="X241" s="5"/>
      <c r="Y241" s="5"/>
      <c r="Z241" s="5"/>
    </row>
    <row r="242" ht="14.25" customHeight="1">
      <c r="A242" s="10"/>
      <c r="B242" s="10"/>
      <c r="C242" s="10"/>
      <c r="D242" s="10"/>
      <c r="E242" s="10"/>
      <c r="F242" s="9"/>
      <c r="G242" s="9"/>
      <c r="H242" s="9"/>
      <c r="I242" s="9"/>
      <c r="J242" s="9"/>
      <c r="K242" s="9"/>
      <c r="L242" s="1"/>
      <c r="M242" s="1"/>
      <c r="N242" s="1"/>
      <c r="O242" s="1"/>
      <c r="P242" s="1"/>
      <c r="Q242" s="1"/>
      <c r="R242" s="1"/>
      <c r="S242" s="1"/>
      <c r="T242" s="1"/>
      <c r="U242" s="1"/>
      <c r="V242" s="1"/>
      <c r="W242" s="5"/>
      <c r="X242" s="5"/>
      <c r="Y242" s="5"/>
      <c r="Z242" s="5"/>
    </row>
    <row r="243" ht="14.25" customHeight="1">
      <c r="A243" s="10"/>
      <c r="B243" s="81" t="s">
        <v>159</v>
      </c>
      <c r="C243" s="10"/>
      <c r="D243" s="10"/>
      <c r="E243" s="10"/>
      <c r="F243" s="9"/>
      <c r="G243" s="9"/>
      <c r="H243" s="9"/>
      <c r="I243" s="9"/>
      <c r="J243" s="9"/>
      <c r="K243" s="9"/>
      <c r="L243" s="1"/>
      <c r="M243" s="1"/>
      <c r="N243" s="1"/>
      <c r="O243" s="1"/>
      <c r="P243" s="1"/>
      <c r="Q243" s="1"/>
      <c r="R243" s="1"/>
      <c r="S243" s="1"/>
      <c r="T243" s="1"/>
      <c r="U243" s="1"/>
      <c r="V243" s="1"/>
      <c r="W243" s="5"/>
      <c r="X243" s="5"/>
      <c r="Y243" s="5"/>
      <c r="Z243" s="5"/>
    </row>
    <row r="244" ht="14.25" customHeight="1">
      <c r="A244" s="10"/>
      <c r="B244" s="10"/>
      <c r="C244" s="10"/>
      <c r="D244" s="10"/>
      <c r="E244" s="10"/>
      <c r="F244" s="9"/>
      <c r="G244" s="9"/>
      <c r="H244" s="9"/>
      <c r="I244" s="9"/>
      <c r="J244" s="9"/>
      <c r="K244" s="9"/>
      <c r="L244" s="1"/>
      <c r="M244" s="1"/>
      <c r="N244" s="1"/>
      <c r="O244" s="1"/>
      <c r="P244" s="1"/>
      <c r="Q244" s="1"/>
      <c r="R244" s="1"/>
      <c r="S244" s="1"/>
      <c r="T244" s="1"/>
      <c r="U244" s="1"/>
      <c r="V244" s="1"/>
      <c r="W244" s="5"/>
      <c r="X244" s="5"/>
      <c r="Y244" s="5"/>
      <c r="Z244" s="5"/>
    </row>
    <row r="245" ht="14.25" customHeight="1">
      <c r="A245" s="10"/>
      <c r="B245" s="100" t="s">
        <v>153</v>
      </c>
      <c r="C245" s="10"/>
      <c r="D245" s="101">
        <v>6.0</v>
      </c>
      <c r="E245" s="10"/>
      <c r="F245" s="9"/>
      <c r="G245" s="9"/>
      <c r="H245" s="9"/>
      <c r="I245" s="9"/>
      <c r="J245" s="9"/>
      <c r="K245" s="9"/>
      <c r="L245" s="1"/>
      <c r="M245" s="1"/>
      <c r="N245" s="1"/>
      <c r="O245" s="1"/>
      <c r="P245" s="1"/>
      <c r="Q245" s="1"/>
      <c r="R245" s="1"/>
      <c r="S245" s="1"/>
      <c r="T245" s="1"/>
      <c r="U245" s="1"/>
      <c r="V245" s="1"/>
      <c r="W245" s="5"/>
      <c r="X245" s="5"/>
      <c r="Y245" s="5"/>
      <c r="Z245" s="5"/>
    </row>
    <row r="246" ht="14.25" customHeight="1">
      <c r="A246" s="10"/>
      <c r="B246" s="102" t="s">
        <v>154</v>
      </c>
      <c r="C246" s="10"/>
      <c r="D246" s="103">
        <v>5.0</v>
      </c>
      <c r="E246" s="10"/>
      <c r="F246" s="9"/>
      <c r="G246" s="9"/>
      <c r="H246" s="9"/>
      <c r="I246" s="9"/>
      <c r="J246" s="9"/>
      <c r="K246" s="9"/>
      <c r="L246" s="1"/>
      <c r="M246" s="1"/>
      <c r="N246" s="1"/>
      <c r="O246" s="1"/>
      <c r="P246" s="1"/>
      <c r="Q246" s="1"/>
      <c r="R246" s="1"/>
      <c r="S246" s="1"/>
      <c r="T246" s="1"/>
      <c r="U246" s="1"/>
      <c r="V246" s="1"/>
      <c r="W246" s="5"/>
      <c r="X246" s="5"/>
      <c r="Y246" s="5"/>
      <c r="Z246" s="5"/>
    </row>
    <row r="247" ht="14.25" customHeight="1">
      <c r="A247" s="10"/>
      <c r="B247" s="102" t="s">
        <v>155</v>
      </c>
      <c r="C247" s="10"/>
      <c r="D247" s="103">
        <v>-5.0</v>
      </c>
      <c r="E247" s="10"/>
      <c r="F247" s="9"/>
      <c r="G247" s="9"/>
      <c r="H247" s="9"/>
      <c r="I247" s="9"/>
      <c r="J247" s="9"/>
      <c r="K247" s="9"/>
      <c r="L247" s="1"/>
      <c r="M247" s="1"/>
      <c r="N247" s="1"/>
      <c r="O247" s="1"/>
      <c r="P247" s="1"/>
      <c r="Q247" s="1"/>
      <c r="R247" s="1"/>
      <c r="S247" s="1"/>
      <c r="T247" s="1"/>
      <c r="U247" s="1"/>
      <c r="V247" s="1"/>
      <c r="W247" s="5"/>
      <c r="X247" s="5"/>
      <c r="Y247" s="5"/>
      <c r="Z247" s="5"/>
    </row>
    <row r="248" ht="14.25" customHeight="1">
      <c r="A248" s="10"/>
      <c r="B248" s="104" t="s">
        <v>156</v>
      </c>
      <c r="C248" s="10"/>
      <c r="D248" s="103">
        <v>-3.0</v>
      </c>
      <c r="E248" s="10"/>
      <c r="F248" s="9"/>
      <c r="G248" s="9"/>
      <c r="H248" s="9"/>
      <c r="I248" s="9"/>
      <c r="J248" s="9"/>
      <c r="K248" s="9"/>
      <c r="L248" s="1"/>
      <c r="M248" s="1"/>
      <c r="N248" s="1"/>
      <c r="O248" s="1"/>
      <c r="P248" s="1"/>
      <c r="Q248" s="1"/>
      <c r="R248" s="1"/>
      <c r="S248" s="1"/>
      <c r="T248" s="1"/>
      <c r="U248" s="1"/>
      <c r="V248" s="1"/>
      <c r="W248" s="5"/>
      <c r="X248" s="5"/>
      <c r="Y248" s="5"/>
      <c r="Z248" s="5"/>
    </row>
    <row r="249" ht="14.25" customHeight="1">
      <c r="A249" s="10"/>
      <c r="B249" s="10"/>
      <c r="C249" s="10"/>
      <c r="D249" s="10"/>
      <c r="E249" s="10"/>
      <c r="F249" s="9"/>
      <c r="G249" s="9"/>
      <c r="H249" s="9"/>
      <c r="I249" s="9"/>
      <c r="J249" s="9"/>
      <c r="K249" s="9"/>
      <c r="L249" s="1"/>
      <c r="M249" s="1"/>
      <c r="N249" s="1"/>
      <c r="O249" s="1"/>
      <c r="P249" s="1"/>
      <c r="Q249" s="1"/>
      <c r="R249" s="1"/>
      <c r="S249" s="1"/>
      <c r="T249" s="1"/>
      <c r="U249" s="1"/>
      <c r="V249" s="1"/>
      <c r="W249" s="5"/>
      <c r="X249" s="5"/>
      <c r="Y249" s="5"/>
      <c r="Z249" s="5"/>
    </row>
    <row r="250" ht="14.25" customHeight="1">
      <c r="A250" s="10"/>
      <c r="B250" s="96" t="s">
        <v>160</v>
      </c>
      <c r="C250" s="10"/>
      <c r="D250" s="105">
        <f>D247+D246</f>
        <v>0</v>
      </c>
      <c r="E250" s="10"/>
      <c r="F250" s="9"/>
      <c r="G250" s="9"/>
      <c r="H250" s="9"/>
      <c r="I250" s="9"/>
      <c r="J250" s="9"/>
      <c r="K250" s="9"/>
      <c r="L250" s="1"/>
      <c r="M250" s="1"/>
      <c r="N250" s="1"/>
      <c r="O250" s="1"/>
      <c r="P250" s="1"/>
      <c r="Q250" s="1"/>
      <c r="R250" s="1"/>
      <c r="S250" s="1"/>
      <c r="T250" s="1"/>
      <c r="U250" s="1"/>
      <c r="V250" s="1"/>
      <c r="W250" s="5"/>
      <c r="X250" s="5"/>
      <c r="Y250" s="5"/>
      <c r="Z250" s="5"/>
    </row>
    <row r="251" ht="14.25" customHeight="1">
      <c r="A251" s="10"/>
      <c r="B251" s="98" t="s">
        <v>161</v>
      </c>
      <c r="C251" s="10"/>
      <c r="D251" s="106">
        <f>D245+D248</f>
        <v>3</v>
      </c>
      <c r="E251" s="10"/>
      <c r="F251" s="9"/>
      <c r="G251" s="9"/>
      <c r="H251" s="9"/>
      <c r="I251" s="9"/>
      <c r="J251" s="9"/>
      <c r="K251" s="9"/>
      <c r="L251" s="1"/>
      <c r="M251" s="1"/>
      <c r="N251" s="1"/>
      <c r="O251" s="1"/>
      <c r="P251" s="1"/>
      <c r="Q251" s="1"/>
      <c r="R251" s="1"/>
      <c r="S251" s="1"/>
      <c r="T251" s="1"/>
      <c r="U251" s="1"/>
      <c r="V251" s="1"/>
      <c r="W251" s="5"/>
      <c r="X251" s="5"/>
      <c r="Y251" s="5"/>
      <c r="Z251" s="5"/>
    </row>
    <row r="252" ht="14.25" customHeight="1">
      <c r="A252" s="10"/>
      <c r="B252" s="10"/>
      <c r="C252" s="10"/>
      <c r="D252" s="10"/>
      <c r="E252" s="10"/>
      <c r="F252" s="9"/>
      <c r="G252" s="9"/>
      <c r="H252" s="9"/>
      <c r="I252" s="9"/>
      <c r="J252" s="9"/>
      <c r="K252" s="9"/>
      <c r="L252" s="1"/>
      <c r="M252" s="1"/>
      <c r="N252" s="1"/>
      <c r="O252" s="1"/>
      <c r="P252" s="1"/>
      <c r="Q252" s="1"/>
      <c r="R252" s="1"/>
      <c r="S252" s="1"/>
      <c r="T252" s="1"/>
      <c r="U252" s="1"/>
      <c r="V252" s="1"/>
      <c r="W252" s="5"/>
      <c r="X252" s="5"/>
      <c r="Y252" s="5"/>
      <c r="Z252" s="5"/>
    </row>
    <row r="253" ht="14.25" customHeight="1">
      <c r="A253" s="10"/>
      <c r="B253" s="10"/>
      <c r="C253" s="10"/>
      <c r="D253" s="10"/>
      <c r="E253" s="10"/>
      <c r="F253" s="9"/>
      <c r="G253" s="9"/>
      <c r="H253" s="9"/>
      <c r="I253" s="9"/>
      <c r="J253" s="9"/>
      <c r="K253" s="9"/>
      <c r="L253" s="1"/>
      <c r="M253" s="1"/>
      <c r="N253" s="1"/>
      <c r="O253" s="1"/>
      <c r="P253" s="1"/>
      <c r="Q253" s="1"/>
      <c r="R253" s="1"/>
      <c r="S253" s="1"/>
      <c r="T253" s="1"/>
      <c r="U253" s="1"/>
      <c r="V253" s="1"/>
      <c r="W253" s="5"/>
      <c r="X253" s="5"/>
      <c r="Y253" s="5"/>
      <c r="Z253" s="5"/>
    </row>
    <row r="254" ht="14.25" customHeight="1">
      <c r="A254" s="10"/>
      <c r="B254" s="10"/>
      <c r="C254" s="10"/>
      <c r="D254" s="10"/>
      <c r="E254" s="10"/>
      <c r="F254" s="9"/>
      <c r="G254" s="9"/>
      <c r="H254" s="9"/>
      <c r="I254" s="9"/>
      <c r="J254" s="9"/>
      <c r="K254" s="9"/>
      <c r="L254" s="1"/>
      <c r="M254" s="1"/>
      <c r="N254" s="1"/>
      <c r="O254" s="1"/>
      <c r="P254" s="1"/>
      <c r="Q254" s="1"/>
      <c r="R254" s="1"/>
      <c r="S254" s="1"/>
      <c r="T254" s="1"/>
      <c r="U254" s="1"/>
      <c r="V254" s="1"/>
      <c r="W254" s="5"/>
      <c r="X254" s="5"/>
      <c r="Y254" s="5"/>
      <c r="Z254" s="5"/>
    </row>
    <row r="255" ht="14.25" customHeight="1">
      <c r="A255" s="9"/>
      <c r="B255" s="6" t="s">
        <v>162</v>
      </c>
      <c r="C255" s="7"/>
      <c r="D255" s="7"/>
      <c r="E255" s="7"/>
      <c r="F255" s="7"/>
      <c r="G255" s="8"/>
      <c r="H255" s="9"/>
      <c r="I255" s="9"/>
      <c r="J255" s="9"/>
      <c r="K255" s="9"/>
      <c r="L255" s="1"/>
      <c r="M255" s="1"/>
      <c r="N255" s="1"/>
      <c r="O255" s="1"/>
      <c r="P255" s="1"/>
      <c r="Q255" s="1"/>
      <c r="R255" s="1"/>
      <c r="S255" s="1"/>
      <c r="T255" s="1"/>
      <c r="U255" s="1"/>
      <c r="V255" s="1"/>
      <c r="W255" s="5"/>
      <c r="X255" s="5"/>
      <c r="Y255" s="5"/>
      <c r="Z255" s="5"/>
    </row>
    <row r="256" ht="14.25" customHeight="1">
      <c r="A256" s="9"/>
      <c r="B256" s="9"/>
      <c r="C256" s="9"/>
      <c r="D256" s="9"/>
      <c r="E256" s="9"/>
      <c r="F256" s="9"/>
      <c r="G256" s="9"/>
      <c r="H256" s="9"/>
      <c r="I256" s="9"/>
      <c r="J256" s="9"/>
      <c r="K256" s="9"/>
      <c r="L256" s="1"/>
      <c r="M256" s="1"/>
      <c r="N256" s="1"/>
      <c r="O256" s="1"/>
      <c r="P256" s="1"/>
      <c r="Q256" s="1"/>
      <c r="R256" s="1"/>
      <c r="S256" s="1"/>
      <c r="T256" s="1"/>
      <c r="U256" s="1"/>
      <c r="V256" s="1"/>
      <c r="W256" s="5"/>
      <c r="X256" s="5"/>
      <c r="Y256" s="5"/>
      <c r="Z256" s="5"/>
    </row>
    <row r="257" ht="14.25" customHeight="1">
      <c r="A257" s="42">
        <v>1.0</v>
      </c>
      <c r="B257" s="77" t="s">
        <v>163</v>
      </c>
      <c r="C257" s="10"/>
      <c r="D257" s="10"/>
      <c r="E257" s="10"/>
      <c r="F257" s="10"/>
      <c r="G257" s="9"/>
      <c r="H257" s="9"/>
      <c r="I257" s="9"/>
      <c r="J257" s="9"/>
      <c r="K257" s="9"/>
      <c r="L257" s="1"/>
      <c r="M257" s="1"/>
      <c r="N257" s="1"/>
      <c r="O257" s="1"/>
      <c r="P257" s="1"/>
      <c r="Q257" s="1"/>
      <c r="R257" s="1"/>
      <c r="S257" s="1"/>
      <c r="T257" s="1"/>
      <c r="U257" s="1"/>
      <c r="V257" s="1"/>
      <c r="W257" s="5"/>
      <c r="X257" s="5"/>
      <c r="Y257" s="5"/>
      <c r="Z257" s="5"/>
    </row>
    <row r="258" ht="14.25" customHeight="1">
      <c r="A258" s="10"/>
      <c r="B258" s="86"/>
      <c r="C258" s="10"/>
      <c r="D258" s="10"/>
      <c r="E258" s="10"/>
      <c r="F258" s="10"/>
      <c r="G258" s="9"/>
      <c r="H258" s="9"/>
      <c r="I258" s="9"/>
      <c r="J258" s="9"/>
      <c r="K258" s="9"/>
      <c r="L258" s="1"/>
      <c r="M258" s="1"/>
      <c r="N258" s="1"/>
      <c r="O258" s="1"/>
      <c r="P258" s="1"/>
      <c r="Q258" s="1"/>
      <c r="R258" s="1"/>
      <c r="S258" s="1"/>
      <c r="T258" s="1"/>
      <c r="U258" s="1"/>
      <c r="V258" s="1"/>
      <c r="W258" s="5"/>
      <c r="X258" s="5"/>
      <c r="Y258" s="5"/>
      <c r="Z258" s="5"/>
    </row>
    <row r="259" ht="14.25" customHeight="1">
      <c r="A259" s="42">
        <v>2.0</v>
      </c>
      <c r="B259" s="77" t="s">
        <v>164</v>
      </c>
      <c r="C259" s="10"/>
      <c r="D259" s="10"/>
      <c r="E259" s="10"/>
      <c r="F259" s="10"/>
      <c r="G259" s="9"/>
      <c r="H259" s="9"/>
      <c r="I259" s="9"/>
      <c r="J259" s="9"/>
      <c r="K259" s="9"/>
      <c r="L259" s="1"/>
      <c r="M259" s="1"/>
      <c r="N259" s="1"/>
      <c r="O259" s="1"/>
      <c r="P259" s="1"/>
      <c r="Q259" s="1"/>
      <c r="R259" s="1"/>
      <c r="S259" s="1"/>
      <c r="T259" s="1"/>
      <c r="U259" s="1"/>
      <c r="V259" s="1"/>
      <c r="W259" s="5"/>
      <c r="X259" s="5"/>
      <c r="Y259" s="5"/>
      <c r="Z259" s="5"/>
    </row>
    <row r="260" ht="14.25" customHeight="1">
      <c r="A260" s="10"/>
      <c r="B260" s="80"/>
      <c r="C260" s="10"/>
      <c r="D260" s="10"/>
      <c r="E260" s="10"/>
      <c r="F260" s="10"/>
      <c r="G260" s="9"/>
      <c r="H260" s="9"/>
      <c r="I260" s="9"/>
      <c r="J260" s="9"/>
      <c r="K260" s="9"/>
      <c r="L260" s="1"/>
      <c r="M260" s="1"/>
      <c r="N260" s="1"/>
      <c r="O260" s="1"/>
      <c r="P260" s="1"/>
      <c r="Q260" s="1"/>
      <c r="R260" s="1"/>
      <c r="S260" s="1"/>
      <c r="T260" s="1"/>
      <c r="U260" s="1"/>
      <c r="V260" s="1"/>
      <c r="W260" s="5"/>
      <c r="X260" s="5"/>
      <c r="Y260" s="5"/>
      <c r="Z260" s="5"/>
    </row>
    <row r="261" ht="62.25" customHeight="1">
      <c r="A261" s="42">
        <v>3.0</v>
      </c>
      <c r="B261" s="67" t="s">
        <v>165</v>
      </c>
      <c r="C261" s="10"/>
      <c r="D261" s="10"/>
      <c r="E261" s="10"/>
      <c r="F261" s="10"/>
      <c r="G261" s="9"/>
      <c r="H261" s="9"/>
      <c r="I261" s="9"/>
      <c r="J261" s="9"/>
      <c r="K261" s="9"/>
      <c r="L261" s="1"/>
      <c r="M261" s="1"/>
      <c r="N261" s="1"/>
      <c r="O261" s="1"/>
      <c r="P261" s="1"/>
      <c r="Q261" s="1"/>
      <c r="R261" s="1"/>
      <c r="S261" s="1"/>
      <c r="T261" s="1"/>
      <c r="U261" s="1"/>
      <c r="V261" s="1"/>
      <c r="W261" s="5"/>
      <c r="X261" s="5"/>
      <c r="Y261" s="5"/>
      <c r="Z261" s="5"/>
    </row>
    <row r="262" ht="14.25" customHeight="1">
      <c r="A262" s="10"/>
      <c r="B262" s="10"/>
      <c r="C262" s="10"/>
      <c r="D262" s="10"/>
      <c r="E262" s="10"/>
      <c r="F262" s="10"/>
      <c r="G262" s="9"/>
      <c r="H262" s="9"/>
      <c r="I262" s="9"/>
      <c r="J262" s="9"/>
      <c r="K262" s="9"/>
      <c r="L262" s="1"/>
      <c r="M262" s="1"/>
      <c r="N262" s="1"/>
      <c r="O262" s="1"/>
      <c r="P262" s="1"/>
      <c r="Q262" s="1"/>
      <c r="R262" s="1"/>
      <c r="S262" s="1"/>
      <c r="T262" s="1"/>
      <c r="U262" s="1"/>
      <c r="V262" s="1"/>
      <c r="W262" s="5"/>
      <c r="X262" s="5"/>
      <c r="Y262" s="5"/>
      <c r="Z262" s="5"/>
    </row>
    <row r="263" ht="140.25" customHeight="1">
      <c r="A263" s="42">
        <v>4.0</v>
      </c>
      <c r="B263" s="67" t="s">
        <v>166</v>
      </c>
      <c r="C263" s="10"/>
      <c r="D263" s="10"/>
      <c r="E263" s="10"/>
      <c r="F263" s="10"/>
      <c r="G263" s="9"/>
      <c r="H263" s="9"/>
      <c r="I263" s="9"/>
      <c r="J263" s="9"/>
      <c r="K263" s="9"/>
      <c r="L263" s="1"/>
      <c r="M263" s="1"/>
      <c r="N263" s="1"/>
      <c r="O263" s="1"/>
      <c r="P263" s="1"/>
      <c r="Q263" s="1"/>
      <c r="R263" s="1"/>
      <c r="S263" s="1"/>
      <c r="T263" s="1"/>
      <c r="U263" s="1"/>
      <c r="V263" s="1"/>
      <c r="W263" s="5"/>
      <c r="X263" s="5"/>
      <c r="Y263" s="5"/>
      <c r="Z263" s="5"/>
    </row>
    <row r="264" ht="14.25" customHeight="1">
      <c r="A264" s="10"/>
      <c r="B264" s="10"/>
      <c r="C264" s="10"/>
      <c r="D264" s="1"/>
      <c r="E264" s="1"/>
      <c r="F264" s="1"/>
      <c r="G264" s="9"/>
      <c r="H264" s="9"/>
      <c r="I264" s="9"/>
      <c r="J264" s="9"/>
      <c r="K264" s="9"/>
      <c r="L264" s="1"/>
      <c r="M264" s="1"/>
      <c r="N264" s="1"/>
      <c r="O264" s="1"/>
      <c r="P264" s="1"/>
      <c r="Q264" s="1"/>
      <c r="R264" s="1"/>
      <c r="S264" s="1"/>
      <c r="T264" s="1"/>
      <c r="U264" s="1"/>
      <c r="V264" s="1"/>
      <c r="W264" s="5"/>
      <c r="X264" s="5"/>
      <c r="Y264" s="5"/>
      <c r="Z264" s="5"/>
    </row>
    <row r="265" ht="14.25" customHeight="1">
      <c r="A265" s="1"/>
      <c r="B265" s="1"/>
      <c r="C265" s="10"/>
      <c r="D265" s="10"/>
      <c r="E265" s="10"/>
      <c r="F265" s="10"/>
      <c r="G265" s="9"/>
      <c r="H265" s="9"/>
      <c r="I265" s="9"/>
      <c r="J265" s="9"/>
      <c r="K265" s="9"/>
      <c r="L265" s="1"/>
      <c r="M265" s="1"/>
      <c r="N265" s="1"/>
      <c r="O265" s="1"/>
      <c r="P265" s="1"/>
      <c r="Q265" s="1"/>
      <c r="R265" s="1"/>
      <c r="S265" s="1"/>
      <c r="T265" s="1"/>
      <c r="U265" s="1"/>
      <c r="V265" s="1"/>
      <c r="W265" s="5"/>
      <c r="X265" s="5"/>
      <c r="Y265" s="5"/>
      <c r="Z265" s="5"/>
    </row>
    <row r="266" ht="14.25" customHeight="1">
      <c r="A266" s="10"/>
      <c r="B266" s="10"/>
      <c r="C266" s="10"/>
      <c r="D266" s="10"/>
      <c r="E266" s="10"/>
      <c r="F266" s="10"/>
      <c r="G266" s="9"/>
      <c r="H266" s="9"/>
      <c r="I266" s="9"/>
      <c r="J266" s="9"/>
      <c r="K266" s="9"/>
      <c r="L266" s="1"/>
      <c r="M266" s="1"/>
      <c r="N266" s="1"/>
      <c r="O266" s="1"/>
      <c r="P266" s="1"/>
      <c r="Q266" s="1"/>
      <c r="R266" s="1"/>
      <c r="S266" s="1"/>
      <c r="T266" s="1"/>
      <c r="U266" s="1"/>
      <c r="V266" s="1"/>
      <c r="W266" s="5"/>
      <c r="X266" s="5"/>
      <c r="Y266" s="5"/>
      <c r="Z266" s="5"/>
    </row>
    <row r="267" ht="14.25" customHeight="1">
      <c r="A267" s="10"/>
      <c r="B267" s="107" t="s">
        <v>167</v>
      </c>
      <c r="C267" s="10"/>
      <c r="D267" s="1"/>
      <c r="E267" s="1"/>
      <c r="F267" s="1"/>
      <c r="G267" s="9"/>
      <c r="H267" s="9"/>
      <c r="I267" s="9"/>
      <c r="J267" s="9"/>
      <c r="K267" s="9"/>
      <c r="L267" s="1"/>
      <c r="M267" s="1"/>
      <c r="N267" s="1"/>
      <c r="O267" s="1"/>
      <c r="P267" s="1"/>
      <c r="Q267" s="1"/>
      <c r="R267" s="1"/>
      <c r="S267" s="1"/>
      <c r="T267" s="1"/>
      <c r="U267" s="1"/>
      <c r="V267" s="1"/>
      <c r="W267" s="5"/>
      <c r="X267" s="5"/>
      <c r="Y267" s="5"/>
      <c r="Z267" s="5"/>
    </row>
    <row r="268" ht="14.25" customHeight="1">
      <c r="A268" s="10"/>
      <c r="B268" s="10"/>
      <c r="C268" s="10"/>
      <c r="D268" s="1"/>
      <c r="E268" s="1"/>
      <c r="F268" s="1"/>
      <c r="G268" s="9"/>
      <c r="H268" s="9"/>
      <c r="I268" s="9"/>
      <c r="J268" s="9"/>
      <c r="K268" s="9"/>
      <c r="L268" s="1"/>
      <c r="M268" s="1"/>
      <c r="N268" s="1"/>
      <c r="O268" s="1"/>
      <c r="P268" s="1"/>
      <c r="Q268" s="1"/>
      <c r="R268" s="1"/>
      <c r="S268" s="1"/>
      <c r="T268" s="1"/>
      <c r="U268" s="1"/>
      <c r="V268" s="1"/>
      <c r="W268" s="5"/>
      <c r="X268" s="5"/>
      <c r="Y268" s="5"/>
      <c r="Z268" s="5"/>
    </row>
    <row r="269" ht="14.25" customHeight="1">
      <c r="A269" s="10"/>
      <c r="B269" s="108" t="s">
        <v>168</v>
      </c>
      <c r="C269" s="10"/>
      <c r="D269" s="1"/>
      <c r="E269" s="1"/>
      <c r="F269" s="1"/>
      <c r="G269" s="9"/>
      <c r="H269" s="9"/>
      <c r="I269" s="9"/>
      <c r="J269" s="9"/>
      <c r="K269" s="9"/>
      <c r="L269" s="1"/>
      <c r="M269" s="1"/>
      <c r="N269" s="1"/>
      <c r="O269" s="1"/>
      <c r="P269" s="1"/>
      <c r="Q269" s="1"/>
      <c r="R269" s="1"/>
      <c r="S269" s="1"/>
      <c r="T269" s="1"/>
      <c r="U269" s="1"/>
      <c r="V269" s="1"/>
      <c r="W269" s="5"/>
      <c r="X269" s="5"/>
      <c r="Y269" s="5"/>
      <c r="Z269" s="5"/>
    </row>
    <row r="270" ht="14.25" customHeight="1">
      <c r="A270" s="10"/>
      <c r="B270" s="10"/>
      <c r="C270" s="10"/>
      <c r="D270" s="1"/>
      <c r="E270" s="1"/>
      <c r="F270" s="1"/>
      <c r="G270" s="9"/>
      <c r="H270" s="9"/>
      <c r="I270" s="9"/>
      <c r="J270" s="9"/>
      <c r="K270" s="9"/>
      <c r="L270" s="1"/>
      <c r="M270" s="1"/>
      <c r="N270" s="1"/>
      <c r="O270" s="1"/>
      <c r="P270" s="1"/>
      <c r="Q270" s="1"/>
      <c r="R270" s="1"/>
      <c r="S270" s="1"/>
      <c r="T270" s="1"/>
      <c r="U270" s="1"/>
      <c r="V270" s="1"/>
      <c r="W270" s="5"/>
      <c r="X270" s="5"/>
      <c r="Y270" s="5"/>
      <c r="Z270" s="5"/>
    </row>
    <row r="271" ht="14.25" customHeight="1">
      <c r="A271" s="10"/>
      <c r="B271" s="108" t="s">
        <v>169</v>
      </c>
      <c r="C271" s="10"/>
      <c r="D271" s="1"/>
      <c r="E271" s="1"/>
      <c r="F271" s="1"/>
      <c r="G271" s="9"/>
      <c r="H271" s="9"/>
      <c r="I271" s="9"/>
      <c r="J271" s="9"/>
      <c r="K271" s="9"/>
      <c r="L271" s="1"/>
      <c r="M271" s="1"/>
      <c r="N271" s="1"/>
      <c r="O271" s="1"/>
      <c r="P271" s="1"/>
      <c r="Q271" s="1"/>
      <c r="R271" s="1"/>
      <c r="S271" s="1"/>
      <c r="T271" s="1"/>
      <c r="U271" s="1"/>
      <c r="V271" s="1"/>
      <c r="W271" s="5"/>
      <c r="X271" s="5"/>
      <c r="Y271" s="5"/>
      <c r="Z271" s="5"/>
    </row>
    <row r="272" ht="14.25" customHeight="1">
      <c r="A272" s="10"/>
      <c r="B272" s="10"/>
      <c r="C272" s="10"/>
      <c r="D272" s="1"/>
      <c r="E272" s="1"/>
      <c r="F272" s="1"/>
      <c r="G272" s="9"/>
      <c r="H272" s="9"/>
      <c r="I272" s="9"/>
      <c r="J272" s="9"/>
      <c r="K272" s="9"/>
      <c r="L272" s="1"/>
      <c r="M272" s="1"/>
      <c r="N272" s="1"/>
      <c r="O272" s="1"/>
      <c r="P272" s="1"/>
      <c r="Q272" s="1"/>
      <c r="R272" s="1"/>
      <c r="S272" s="1"/>
      <c r="T272" s="1"/>
      <c r="U272" s="1"/>
      <c r="V272" s="1"/>
      <c r="W272" s="5"/>
      <c r="X272" s="5"/>
      <c r="Y272" s="5"/>
      <c r="Z272" s="5"/>
    </row>
    <row r="273" ht="14.25" customHeight="1">
      <c r="A273" s="10"/>
      <c r="B273" s="107" t="s">
        <v>170</v>
      </c>
      <c r="C273" s="10"/>
      <c r="D273" s="1"/>
      <c r="E273" s="1"/>
      <c r="F273" s="1"/>
      <c r="G273" s="9"/>
      <c r="H273" s="9"/>
      <c r="I273" s="9"/>
      <c r="J273" s="9"/>
      <c r="K273" s="9"/>
      <c r="L273" s="1"/>
      <c r="M273" s="1"/>
      <c r="N273" s="1"/>
      <c r="O273" s="1"/>
      <c r="P273" s="1"/>
      <c r="Q273" s="1"/>
      <c r="R273" s="1"/>
      <c r="S273" s="1"/>
      <c r="T273" s="1"/>
      <c r="U273" s="1"/>
      <c r="V273" s="1"/>
      <c r="W273" s="5"/>
      <c r="X273" s="5"/>
      <c r="Y273" s="5"/>
      <c r="Z273" s="5"/>
    </row>
    <row r="274" ht="14.25" customHeight="1">
      <c r="A274" s="10"/>
      <c r="B274" s="10"/>
      <c r="C274" s="10"/>
      <c r="D274" s="1"/>
      <c r="E274" s="1"/>
      <c r="F274" s="1"/>
      <c r="G274" s="9"/>
      <c r="H274" s="9"/>
      <c r="I274" s="9"/>
      <c r="J274" s="9"/>
      <c r="K274" s="9"/>
      <c r="L274" s="1"/>
      <c r="M274" s="1"/>
      <c r="N274" s="1"/>
      <c r="O274" s="1"/>
      <c r="P274" s="1"/>
      <c r="Q274" s="1"/>
      <c r="R274" s="1"/>
      <c r="S274" s="1"/>
      <c r="T274" s="1"/>
      <c r="U274" s="1"/>
      <c r="V274" s="1"/>
      <c r="W274" s="5"/>
      <c r="X274" s="5"/>
      <c r="Y274" s="5"/>
      <c r="Z274" s="5"/>
    </row>
    <row r="275" ht="14.25" customHeight="1">
      <c r="A275" s="10"/>
      <c r="B275" s="108" t="s">
        <v>171</v>
      </c>
      <c r="C275" s="10"/>
      <c r="D275" s="1"/>
      <c r="E275" s="1"/>
      <c r="F275" s="1"/>
      <c r="G275" s="9"/>
      <c r="H275" s="9"/>
      <c r="I275" s="9"/>
      <c r="J275" s="9"/>
      <c r="K275" s="9"/>
      <c r="L275" s="1"/>
      <c r="M275" s="1"/>
      <c r="N275" s="1"/>
      <c r="O275" s="1"/>
      <c r="P275" s="1"/>
      <c r="Q275" s="1"/>
      <c r="R275" s="1"/>
      <c r="S275" s="1"/>
      <c r="T275" s="1"/>
      <c r="U275" s="1"/>
      <c r="V275" s="1"/>
      <c r="W275" s="5"/>
      <c r="X275" s="5"/>
      <c r="Y275" s="5"/>
      <c r="Z275" s="5"/>
    </row>
    <row r="276" ht="14.25" customHeight="1">
      <c r="A276" s="10"/>
      <c r="B276" s="10"/>
      <c r="C276" s="10"/>
      <c r="D276" s="1"/>
      <c r="E276" s="1"/>
      <c r="F276" s="1"/>
      <c r="G276" s="9"/>
      <c r="H276" s="9"/>
      <c r="I276" s="9"/>
      <c r="J276" s="9"/>
      <c r="K276" s="9"/>
      <c r="L276" s="1"/>
      <c r="M276" s="1"/>
      <c r="N276" s="1"/>
      <c r="O276" s="1"/>
      <c r="P276" s="1"/>
      <c r="Q276" s="1"/>
      <c r="R276" s="1"/>
      <c r="S276" s="1"/>
      <c r="T276" s="1"/>
      <c r="U276" s="1"/>
      <c r="V276" s="1"/>
      <c r="W276" s="5"/>
      <c r="X276" s="5"/>
      <c r="Y276" s="5"/>
      <c r="Z276" s="5"/>
    </row>
    <row r="277" ht="14.25" customHeight="1">
      <c r="A277" s="10"/>
      <c r="B277" s="108" t="s">
        <v>172</v>
      </c>
      <c r="C277" s="10"/>
      <c r="D277" s="10"/>
      <c r="E277" s="10"/>
      <c r="F277" s="10"/>
      <c r="G277" s="9"/>
      <c r="H277" s="9"/>
      <c r="I277" s="9"/>
      <c r="J277" s="9"/>
      <c r="K277" s="9"/>
      <c r="L277" s="1"/>
      <c r="M277" s="1"/>
      <c r="N277" s="1"/>
      <c r="O277" s="1"/>
      <c r="P277" s="1"/>
      <c r="Q277" s="1"/>
      <c r="R277" s="1"/>
      <c r="S277" s="1"/>
      <c r="T277" s="1"/>
      <c r="U277" s="1"/>
      <c r="V277" s="1"/>
      <c r="W277" s="5"/>
      <c r="X277" s="5"/>
      <c r="Y277" s="5"/>
      <c r="Z277" s="5"/>
    </row>
    <row r="278" ht="14.25" customHeight="1">
      <c r="A278" s="10"/>
      <c r="B278" s="10"/>
      <c r="C278" s="10"/>
      <c r="D278" s="10"/>
      <c r="E278" s="10"/>
      <c r="F278" s="10"/>
      <c r="G278" s="9"/>
      <c r="H278" s="9"/>
      <c r="I278" s="9"/>
      <c r="J278" s="9"/>
      <c r="K278" s="9"/>
      <c r="L278" s="1"/>
      <c r="M278" s="1"/>
      <c r="N278" s="1"/>
      <c r="O278" s="1"/>
      <c r="P278" s="1"/>
      <c r="Q278" s="1"/>
      <c r="R278" s="1"/>
      <c r="S278" s="1"/>
      <c r="T278" s="1"/>
      <c r="U278" s="1"/>
      <c r="V278" s="1"/>
      <c r="W278" s="5"/>
      <c r="X278" s="5"/>
      <c r="Y278" s="5"/>
      <c r="Z278" s="5"/>
    </row>
    <row r="279" ht="14.25" customHeight="1">
      <c r="A279" s="10"/>
      <c r="B279" s="109" t="s">
        <v>173</v>
      </c>
      <c r="C279" s="10"/>
      <c r="D279" s="110" t="s">
        <v>174</v>
      </c>
      <c r="E279" s="59"/>
      <c r="F279" s="110" t="s">
        <v>175</v>
      </c>
      <c r="G279" s="9"/>
      <c r="H279" s="9"/>
      <c r="I279" s="9"/>
      <c r="J279" s="9"/>
      <c r="K279" s="9"/>
      <c r="L279" s="1"/>
      <c r="M279" s="1"/>
      <c r="N279" s="1"/>
      <c r="O279" s="1"/>
      <c r="P279" s="1"/>
      <c r="Q279" s="1"/>
      <c r="R279" s="1"/>
      <c r="S279" s="1"/>
      <c r="T279" s="1"/>
      <c r="U279" s="1"/>
      <c r="V279" s="1"/>
      <c r="W279" s="5"/>
      <c r="X279" s="5"/>
      <c r="Y279" s="5"/>
      <c r="Z279" s="5"/>
    </row>
    <row r="280" ht="14.25" customHeight="1">
      <c r="A280" s="10"/>
      <c r="B280" s="10"/>
      <c r="C280" s="10"/>
      <c r="D280" s="79"/>
      <c r="E280" s="79"/>
      <c r="F280" s="79"/>
      <c r="G280" s="9"/>
      <c r="H280" s="9"/>
      <c r="I280" s="9"/>
      <c r="J280" s="9"/>
      <c r="K280" s="9"/>
      <c r="L280" s="1"/>
      <c r="M280" s="1"/>
      <c r="N280" s="1"/>
      <c r="O280" s="1"/>
      <c r="P280" s="1"/>
      <c r="Q280" s="1"/>
      <c r="R280" s="1"/>
      <c r="S280" s="1"/>
      <c r="T280" s="1"/>
      <c r="U280" s="1"/>
      <c r="V280" s="1"/>
      <c r="W280" s="5"/>
      <c r="X280" s="5"/>
      <c r="Y280" s="5"/>
      <c r="Z280" s="5"/>
    </row>
    <row r="281" ht="14.25" customHeight="1">
      <c r="A281" s="10"/>
      <c r="B281" s="90"/>
      <c r="C281" s="10"/>
      <c r="D281" s="111"/>
      <c r="E281" s="59"/>
      <c r="F281" s="111"/>
      <c r="G281" s="9"/>
      <c r="H281" s="9"/>
      <c r="I281" s="9"/>
      <c r="J281" s="9"/>
      <c r="K281" s="9"/>
      <c r="L281" s="1"/>
      <c r="M281" s="1"/>
      <c r="N281" s="1"/>
      <c r="O281" s="1"/>
      <c r="P281" s="1"/>
      <c r="Q281" s="1"/>
      <c r="R281" s="1"/>
      <c r="S281" s="1"/>
      <c r="T281" s="1"/>
      <c r="U281" s="1"/>
      <c r="V281" s="1"/>
      <c r="W281" s="5"/>
      <c r="X281" s="5"/>
      <c r="Y281" s="5"/>
      <c r="Z281" s="5"/>
    </row>
    <row r="282" ht="14.25" customHeight="1">
      <c r="A282" s="10"/>
      <c r="B282" s="92"/>
      <c r="C282" s="10"/>
      <c r="D282" s="111"/>
      <c r="E282" s="59"/>
      <c r="F282" s="111"/>
      <c r="G282" s="9"/>
      <c r="H282" s="9"/>
      <c r="I282" s="9"/>
      <c r="J282" s="9"/>
      <c r="K282" s="9"/>
      <c r="L282" s="1"/>
      <c r="M282" s="1"/>
      <c r="N282" s="1"/>
      <c r="O282" s="1"/>
      <c r="P282" s="1"/>
      <c r="Q282" s="1"/>
      <c r="R282" s="1"/>
      <c r="S282" s="1"/>
      <c r="T282" s="1"/>
      <c r="U282" s="1"/>
      <c r="V282" s="1"/>
      <c r="W282" s="5"/>
      <c r="X282" s="5"/>
      <c r="Y282" s="5"/>
      <c r="Z282" s="5"/>
    </row>
    <row r="283" ht="14.25" customHeight="1">
      <c r="A283" s="10"/>
      <c r="B283" s="92"/>
      <c r="C283" s="10"/>
      <c r="D283" s="111"/>
      <c r="E283" s="59"/>
      <c r="F283" s="111"/>
      <c r="G283" s="9"/>
      <c r="H283" s="9"/>
      <c r="I283" s="9"/>
      <c r="J283" s="9"/>
      <c r="K283" s="9"/>
      <c r="L283" s="1"/>
      <c r="M283" s="1"/>
      <c r="N283" s="1"/>
      <c r="O283" s="1"/>
      <c r="P283" s="1"/>
      <c r="Q283" s="1"/>
      <c r="R283" s="1"/>
      <c r="S283" s="1"/>
      <c r="T283" s="1"/>
      <c r="U283" s="1"/>
      <c r="V283" s="1"/>
      <c r="W283" s="5"/>
      <c r="X283" s="5"/>
      <c r="Y283" s="5"/>
      <c r="Z283" s="5"/>
    </row>
    <row r="284" ht="14.25" customHeight="1">
      <c r="A284" s="10"/>
      <c r="B284" s="92"/>
      <c r="C284" s="10"/>
      <c r="D284" s="111"/>
      <c r="E284" s="59"/>
      <c r="F284" s="111"/>
      <c r="G284" s="9"/>
      <c r="H284" s="9"/>
      <c r="I284" s="9"/>
      <c r="J284" s="9"/>
      <c r="K284" s="9"/>
      <c r="L284" s="1"/>
      <c r="M284" s="1"/>
      <c r="N284" s="1"/>
      <c r="O284" s="1"/>
      <c r="P284" s="1"/>
      <c r="Q284" s="1"/>
      <c r="R284" s="1"/>
      <c r="S284" s="1"/>
      <c r="T284" s="1"/>
      <c r="U284" s="1"/>
      <c r="V284" s="1"/>
      <c r="W284" s="5"/>
      <c r="X284" s="5"/>
      <c r="Y284" s="5"/>
      <c r="Z284" s="5"/>
    </row>
    <row r="285" ht="14.25" customHeight="1">
      <c r="A285" s="10"/>
      <c r="B285" s="92"/>
      <c r="C285" s="10"/>
      <c r="D285" s="111"/>
      <c r="E285" s="59"/>
      <c r="F285" s="111"/>
      <c r="G285" s="9"/>
      <c r="H285" s="9"/>
      <c r="I285" s="9"/>
      <c r="J285" s="9"/>
      <c r="K285" s="9"/>
      <c r="L285" s="1"/>
      <c r="M285" s="1"/>
      <c r="N285" s="1"/>
      <c r="O285" s="1"/>
      <c r="P285" s="1"/>
      <c r="Q285" s="1"/>
      <c r="R285" s="1"/>
      <c r="S285" s="1"/>
      <c r="T285" s="1"/>
      <c r="U285" s="1"/>
      <c r="V285" s="1"/>
      <c r="W285" s="5"/>
      <c r="X285" s="5"/>
      <c r="Y285" s="5"/>
      <c r="Z285" s="5"/>
    </row>
    <row r="286" ht="14.25" customHeight="1">
      <c r="A286" s="10"/>
      <c r="B286" s="92"/>
      <c r="C286" s="10"/>
      <c r="D286" s="111"/>
      <c r="E286" s="59"/>
      <c r="F286" s="111"/>
      <c r="G286" s="9"/>
      <c r="H286" s="75"/>
      <c r="I286" s="9"/>
      <c r="J286" s="9"/>
      <c r="K286" s="9"/>
      <c r="L286" s="1"/>
      <c r="M286" s="1"/>
      <c r="N286" s="1"/>
      <c r="O286" s="1"/>
      <c r="P286" s="1"/>
      <c r="Q286" s="1"/>
      <c r="R286" s="1"/>
      <c r="S286" s="1"/>
      <c r="T286" s="1"/>
      <c r="U286" s="1"/>
      <c r="V286" s="1"/>
      <c r="W286" s="5"/>
      <c r="X286" s="5"/>
      <c r="Y286" s="5"/>
      <c r="Z286" s="5"/>
    </row>
    <row r="287" ht="14.25" customHeight="1">
      <c r="A287" s="10"/>
      <c r="B287" s="92"/>
      <c r="C287" s="10"/>
      <c r="D287" s="111"/>
      <c r="E287" s="59"/>
      <c r="F287" s="111"/>
      <c r="G287" s="112"/>
      <c r="H287" s="1"/>
      <c r="I287" s="9"/>
      <c r="J287" s="9"/>
      <c r="K287" s="9"/>
      <c r="L287" s="1"/>
      <c r="M287" s="1"/>
      <c r="N287" s="1"/>
      <c r="O287" s="1"/>
      <c r="P287" s="1"/>
      <c r="Q287" s="1"/>
      <c r="R287" s="1"/>
      <c r="S287" s="1"/>
      <c r="T287" s="1"/>
      <c r="U287" s="1"/>
      <c r="V287" s="1"/>
      <c r="W287" s="5"/>
      <c r="X287" s="5"/>
      <c r="Y287" s="5"/>
      <c r="Z287" s="5"/>
    </row>
    <row r="288" ht="14.25" customHeight="1">
      <c r="A288" s="10"/>
      <c r="B288" s="92"/>
      <c r="C288" s="10"/>
      <c r="D288" s="111"/>
      <c r="E288" s="59"/>
      <c r="F288" s="111"/>
      <c r="G288" s="9"/>
      <c r="H288" s="9"/>
      <c r="I288" s="9"/>
      <c r="J288" s="9"/>
      <c r="K288" s="9"/>
      <c r="L288" s="1"/>
      <c r="M288" s="1"/>
      <c r="N288" s="1"/>
      <c r="O288" s="1"/>
      <c r="P288" s="1"/>
      <c r="Q288" s="1"/>
      <c r="R288" s="1"/>
      <c r="S288" s="1"/>
      <c r="T288" s="1"/>
      <c r="U288" s="1"/>
      <c r="V288" s="1"/>
      <c r="W288" s="5"/>
      <c r="X288" s="5"/>
      <c r="Y288" s="5"/>
      <c r="Z288" s="5"/>
    </row>
    <row r="289" ht="14.25" customHeight="1">
      <c r="A289" s="10"/>
      <c r="B289" s="92"/>
      <c r="C289" s="10"/>
      <c r="D289" s="111"/>
      <c r="E289" s="59"/>
      <c r="F289" s="111"/>
      <c r="G289" s="9"/>
      <c r="H289" s="9"/>
      <c r="I289" s="9"/>
      <c r="J289" s="9"/>
      <c r="K289" s="9"/>
      <c r="L289" s="1"/>
      <c r="M289" s="1"/>
      <c r="N289" s="1"/>
      <c r="O289" s="1"/>
      <c r="P289" s="1"/>
      <c r="Q289" s="1"/>
      <c r="R289" s="1"/>
      <c r="S289" s="1"/>
      <c r="T289" s="1"/>
      <c r="U289" s="1"/>
      <c r="V289" s="1"/>
      <c r="W289" s="5"/>
      <c r="X289" s="5"/>
      <c r="Y289" s="5"/>
      <c r="Z289" s="5"/>
    </row>
    <row r="290" ht="14.25" customHeight="1">
      <c r="A290" s="10"/>
      <c r="B290" s="93"/>
      <c r="C290" s="10"/>
      <c r="D290" s="111"/>
      <c r="E290" s="59"/>
      <c r="F290" s="111"/>
      <c r="G290" s="9"/>
      <c r="H290" s="9"/>
      <c r="I290" s="9"/>
      <c r="J290" s="9"/>
      <c r="K290" s="9"/>
      <c r="L290" s="1"/>
      <c r="M290" s="1"/>
      <c r="N290" s="1"/>
      <c r="O290" s="1"/>
      <c r="P290" s="1"/>
      <c r="Q290" s="1"/>
      <c r="R290" s="1"/>
      <c r="S290" s="1"/>
      <c r="T290" s="1"/>
      <c r="U290" s="1"/>
      <c r="V290" s="1"/>
      <c r="W290" s="5"/>
      <c r="X290" s="5"/>
      <c r="Y290" s="5"/>
      <c r="Z290" s="5"/>
    </row>
    <row r="291" ht="14.25" customHeight="1">
      <c r="A291" s="10"/>
      <c r="B291" s="1"/>
      <c r="C291" s="1"/>
      <c r="D291" s="1"/>
      <c r="E291" s="1"/>
      <c r="F291" s="1"/>
      <c r="G291" s="9"/>
      <c r="H291" s="9"/>
      <c r="I291" s="9"/>
      <c r="J291" s="9"/>
      <c r="K291" s="9"/>
      <c r="L291" s="1"/>
      <c r="M291" s="1"/>
      <c r="N291" s="1"/>
      <c r="O291" s="1"/>
      <c r="P291" s="1"/>
      <c r="Q291" s="1"/>
      <c r="R291" s="1"/>
      <c r="S291" s="1"/>
      <c r="T291" s="1"/>
      <c r="U291" s="1"/>
      <c r="V291" s="1"/>
      <c r="W291" s="5"/>
      <c r="X291" s="5"/>
      <c r="Y291" s="5"/>
      <c r="Z291" s="5"/>
    </row>
    <row r="292" ht="14.25" customHeight="1">
      <c r="A292" s="1"/>
      <c r="B292" s="1"/>
      <c r="C292" s="1"/>
      <c r="D292" s="1"/>
      <c r="E292" s="1"/>
      <c r="F292" s="1"/>
      <c r="G292" s="1"/>
      <c r="H292" s="9"/>
      <c r="I292" s="9"/>
      <c r="J292" s="9"/>
      <c r="K292" s="9"/>
      <c r="L292" s="1"/>
      <c r="M292" s="1"/>
      <c r="N292" s="1"/>
      <c r="O292" s="1"/>
      <c r="P292" s="1"/>
      <c r="Q292" s="1"/>
      <c r="R292" s="1"/>
      <c r="S292" s="1"/>
      <c r="T292" s="1"/>
      <c r="U292" s="1"/>
      <c r="V292" s="1"/>
      <c r="W292" s="5"/>
      <c r="X292" s="5"/>
      <c r="Y292" s="5"/>
      <c r="Z292" s="5"/>
    </row>
    <row r="293" ht="14.25" customHeight="1">
      <c r="A293" s="1"/>
      <c r="B293" s="1"/>
      <c r="C293" s="1"/>
      <c r="D293" s="1"/>
      <c r="E293" s="1"/>
      <c r="F293" s="1"/>
      <c r="G293" s="1"/>
      <c r="H293" s="9"/>
      <c r="I293" s="9"/>
      <c r="J293" s="9"/>
      <c r="K293" s="9"/>
      <c r="L293" s="1"/>
      <c r="M293" s="1"/>
      <c r="N293" s="1"/>
      <c r="O293" s="1"/>
      <c r="P293" s="1"/>
      <c r="Q293" s="1"/>
      <c r="R293" s="1"/>
      <c r="S293" s="1"/>
      <c r="T293" s="1"/>
      <c r="U293" s="1"/>
      <c r="V293" s="1"/>
      <c r="W293" s="5"/>
      <c r="X293" s="5"/>
      <c r="Y293" s="5"/>
      <c r="Z293" s="5"/>
    </row>
    <row r="294" ht="14.25" customHeight="1">
      <c r="A294" s="1"/>
      <c r="B294" s="6" t="s">
        <v>176</v>
      </c>
      <c r="C294" s="7"/>
      <c r="D294" s="7"/>
      <c r="E294" s="7"/>
      <c r="F294" s="7"/>
      <c r="G294" s="8"/>
      <c r="H294" s="9"/>
      <c r="I294" s="9"/>
      <c r="J294" s="9"/>
      <c r="K294" s="9"/>
      <c r="L294" s="1"/>
      <c r="M294" s="1"/>
      <c r="N294" s="1"/>
      <c r="O294" s="1"/>
      <c r="P294" s="1"/>
      <c r="Q294" s="1"/>
      <c r="R294" s="1"/>
      <c r="S294" s="1"/>
      <c r="T294" s="1"/>
      <c r="U294" s="1"/>
      <c r="V294" s="1"/>
      <c r="W294" s="5"/>
      <c r="X294" s="5"/>
      <c r="Y294" s="5"/>
      <c r="Z294" s="5"/>
    </row>
    <row r="295" ht="14.25" customHeight="1">
      <c r="A295" s="9"/>
      <c r="B295" s="9"/>
      <c r="C295" s="9"/>
      <c r="D295" s="9"/>
      <c r="E295" s="9"/>
      <c r="F295" s="9"/>
      <c r="G295" s="9"/>
      <c r="H295" s="9"/>
      <c r="I295" s="9"/>
      <c r="J295" s="9"/>
      <c r="K295" s="9"/>
      <c r="L295" s="1"/>
      <c r="M295" s="1"/>
      <c r="N295" s="1"/>
      <c r="O295" s="1"/>
      <c r="P295" s="1"/>
      <c r="Q295" s="1"/>
      <c r="R295" s="1"/>
      <c r="S295" s="1"/>
      <c r="T295" s="1"/>
      <c r="U295" s="1"/>
      <c r="V295" s="1"/>
      <c r="W295" s="5"/>
      <c r="X295" s="5"/>
      <c r="Y295" s="5"/>
      <c r="Z295" s="5"/>
    </row>
    <row r="296" ht="14.25" customHeight="1">
      <c r="A296" s="113">
        <v>1.0</v>
      </c>
      <c r="B296" s="114" t="s">
        <v>177</v>
      </c>
      <c r="C296" s="10"/>
      <c r="D296" s="10"/>
      <c r="E296" s="10"/>
      <c r="F296" s="10"/>
      <c r="G296" s="10"/>
      <c r="H296" s="9"/>
      <c r="I296" s="9"/>
      <c r="J296" s="9"/>
      <c r="K296" s="9"/>
      <c r="L296" s="1"/>
      <c r="M296" s="1"/>
      <c r="N296" s="1"/>
      <c r="O296" s="1"/>
      <c r="P296" s="1"/>
      <c r="Q296" s="1"/>
      <c r="R296" s="1"/>
      <c r="S296" s="1"/>
      <c r="T296" s="1"/>
      <c r="U296" s="1"/>
      <c r="V296" s="1"/>
      <c r="W296" s="5"/>
      <c r="X296" s="5"/>
      <c r="Y296" s="5"/>
      <c r="Z296" s="5"/>
    </row>
    <row r="297" ht="14.25" customHeight="1">
      <c r="A297" s="115"/>
      <c r="B297" s="10"/>
      <c r="C297" s="10"/>
      <c r="D297" s="10"/>
      <c r="E297" s="10"/>
      <c r="F297" s="10"/>
      <c r="G297" s="10"/>
      <c r="H297" s="9"/>
      <c r="I297" s="9"/>
      <c r="J297" s="9"/>
      <c r="K297" s="9"/>
      <c r="L297" s="1"/>
      <c r="M297" s="1"/>
      <c r="N297" s="1"/>
      <c r="O297" s="1"/>
      <c r="P297" s="1"/>
      <c r="Q297" s="1"/>
      <c r="R297" s="1"/>
      <c r="S297" s="1"/>
      <c r="T297" s="1"/>
      <c r="U297" s="1"/>
      <c r="V297" s="1"/>
      <c r="W297" s="5"/>
      <c r="X297" s="5"/>
      <c r="Y297" s="5"/>
      <c r="Z297" s="5"/>
    </row>
    <row r="298" ht="14.25" customHeight="1">
      <c r="A298" s="113">
        <v>2.0</v>
      </c>
      <c r="B298" s="114" t="s">
        <v>178</v>
      </c>
      <c r="C298" s="10"/>
      <c r="D298" s="10"/>
      <c r="E298" s="10"/>
      <c r="F298" s="10"/>
      <c r="G298" s="10"/>
      <c r="H298" s="9"/>
      <c r="I298" s="9"/>
      <c r="J298" s="9"/>
      <c r="K298" s="9"/>
      <c r="L298" s="1"/>
      <c r="M298" s="1"/>
      <c r="N298" s="1"/>
      <c r="O298" s="1"/>
      <c r="P298" s="1"/>
      <c r="Q298" s="1"/>
      <c r="R298" s="1"/>
      <c r="S298" s="1"/>
      <c r="T298" s="1"/>
      <c r="U298" s="1"/>
      <c r="V298" s="1"/>
      <c r="W298" s="5"/>
      <c r="X298" s="5"/>
      <c r="Y298" s="5"/>
      <c r="Z298" s="5"/>
    </row>
    <row r="299" ht="14.25" customHeight="1">
      <c r="A299" s="115"/>
      <c r="B299" s="10"/>
      <c r="C299" s="10"/>
      <c r="D299" s="10"/>
      <c r="E299" s="10"/>
      <c r="F299" s="10"/>
      <c r="G299" s="10"/>
      <c r="H299" s="9"/>
      <c r="I299" s="9"/>
      <c r="J299" s="9"/>
      <c r="K299" s="9"/>
      <c r="L299" s="1"/>
      <c r="M299" s="1"/>
      <c r="N299" s="1"/>
      <c r="O299" s="1"/>
      <c r="P299" s="1"/>
      <c r="Q299" s="1"/>
      <c r="R299" s="1"/>
      <c r="S299" s="1"/>
      <c r="T299" s="1"/>
      <c r="U299" s="1"/>
      <c r="V299" s="1"/>
      <c r="W299" s="5"/>
      <c r="X299" s="5"/>
      <c r="Y299" s="5"/>
      <c r="Z299" s="5"/>
    </row>
    <row r="300" ht="28.5" customHeight="1">
      <c r="A300" s="116">
        <v>3.0</v>
      </c>
      <c r="B300" s="117" t="s">
        <v>179</v>
      </c>
      <c r="C300" s="10"/>
      <c r="D300" s="70" t="s">
        <v>180</v>
      </c>
      <c r="E300" s="10"/>
      <c r="F300" s="82" t="s">
        <v>181</v>
      </c>
      <c r="G300" s="10"/>
      <c r="H300" s="9"/>
      <c r="I300" s="9"/>
      <c r="J300" s="9"/>
      <c r="K300" s="9"/>
      <c r="L300" s="1"/>
      <c r="M300" s="1"/>
      <c r="N300" s="1"/>
      <c r="O300" s="1"/>
      <c r="P300" s="1"/>
      <c r="Q300" s="1"/>
      <c r="R300" s="1"/>
      <c r="S300" s="1"/>
      <c r="T300" s="1"/>
      <c r="U300" s="1"/>
      <c r="V300" s="1"/>
      <c r="W300" s="5"/>
      <c r="X300" s="5"/>
      <c r="Y300" s="5"/>
      <c r="Z300" s="5"/>
    </row>
    <row r="301" ht="14.25" customHeight="1">
      <c r="A301" s="10"/>
      <c r="B301" s="10"/>
      <c r="C301" s="10"/>
      <c r="D301" s="10"/>
      <c r="E301" s="10"/>
      <c r="F301" s="10"/>
      <c r="G301" s="10"/>
      <c r="H301" s="9"/>
      <c r="I301" s="9"/>
      <c r="J301" s="9"/>
      <c r="K301" s="9"/>
      <c r="L301" s="1"/>
      <c r="M301" s="1"/>
      <c r="N301" s="1"/>
      <c r="O301" s="1"/>
      <c r="P301" s="1"/>
      <c r="Q301" s="1"/>
      <c r="R301" s="1"/>
      <c r="S301" s="1"/>
      <c r="T301" s="1"/>
      <c r="U301" s="1"/>
      <c r="V301" s="1"/>
      <c r="W301" s="5"/>
      <c r="X301" s="5"/>
      <c r="Y301" s="5"/>
      <c r="Z301" s="5"/>
    </row>
    <row r="302" ht="14.25" customHeight="1">
      <c r="A302" s="10"/>
      <c r="B302" s="118" t="s">
        <v>75</v>
      </c>
      <c r="C302" s="10"/>
      <c r="D302" s="72"/>
      <c r="E302" s="59"/>
      <c r="F302" s="72"/>
      <c r="G302" s="10"/>
      <c r="H302" s="9"/>
      <c r="I302" s="9"/>
      <c r="J302" s="9"/>
      <c r="K302" s="9"/>
      <c r="L302" s="1"/>
      <c r="M302" s="1"/>
      <c r="N302" s="1"/>
      <c r="O302" s="1"/>
      <c r="P302" s="1"/>
      <c r="Q302" s="1"/>
      <c r="R302" s="1"/>
      <c r="S302" s="1"/>
      <c r="T302" s="1"/>
      <c r="U302" s="1"/>
      <c r="V302" s="1"/>
      <c r="W302" s="5"/>
      <c r="X302" s="5"/>
      <c r="Y302" s="5"/>
      <c r="Z302" s="5"/>
    </row>
    <row r="303" ht="14.25" customHeight="1">
      <c r="A303" s="10"/>
      <c r="B303" s="95" t="s">
        <v>114</v>
      </c>
      <c r="C303" s="10"/>
      <c r="D303" s="85">
        <v>8.0</v>
      </c>
      <c r="E303" s="59"/>
      <c r="F303" s="85">
        <v>2.0</v>
      </c>
      <c r="G303" s="10"/>
      <c r="H303" s="9"/>
      <c r="I303" s="9"/>
      <c r="J303" s="9"/>
      <c r="K303" s="9"/>
      <c r="L303" s="1"/>
      <c r="M303" s="1"/>
      <c r="N303" s="1"/>
      <c r="O303" s="1"/>
      <c r="P303" s="1"/>
      <c r="Q303" s="1"/>
      <c r="R303" s="1"/>
      <c r="S303" s="1"/>
      <c r="T303" s="1"/>
      <c r="U303" s="1"/>
      <c r="V303" s="1"/>
      <c r="W303" s="5"/>
      <c r="X303" s="5"/>
      <c r="Y303" s="5"/>
      <c r="Z303" s="5"/>
    </row>
    <row r="304" ht="14.25" customHeight="1">
      <c r="A304" s="10"/>
      <c r="B304" s="95" t="s">
        <v>115</v>
      </c>
      <c r="C304" s="10"/>
      <c r="D304" s="85">
        <v>7.0</v>
      </c>
      <c r="E304" s="59"/>
      <c r="F304" s="85">
        <v>3.0</v>
      </c>
      <c r="G304" s="10"/>
      <c r="H304" s="9"/>
      <c r="I304" s="9"/>
      <c r="J304" s="9"/>
      <c r="K304" s="9"/>
      <c r="L304" s="1"/>
      <c r="M304" s="1"/>
      <c r="N304" s="1"/>
      <c r="O304" s="1"/>
      <c r="P304" s="1"/>
      <c r="Q304" s="1"/>
      <c r="R304" s="1"/>
      <c r="S304" s="1"/>
      <c r="T304" s="1"/>
      <c r="U304" s="1"/>
      <c r="V304" s="1"/>
      <c r="W304" s="5"/>
      <c r="X304" s="5"/>
      <c r="Y304" s="5"/>
      <c r="Z304" s="5"/>
    </row>
    <row r="305" ht="14.25" customHeight="1">
      <c r="A305" s="10"/>
      <c r="B305" s="95" t="s">
        <v>117</v>
      </c>
      <c r="C305" s="10"/>
      <c r="D305" s="85">
        <v>5.0</v>
      </c>
      <c r="E305" s="59"/>
      <c r="F305" s="85">
        <v>5.0</v>
      </c>
      <c r="G305" s="10"/>
      <c r="H305" s="9"/>
      <c r="I305" s="9"/>
      <c r="J305" s="9"/>
      <c r="K305" s="9"/>
      <c r="L305" s="1"/>
      <c r="M305" s="1"/>
      <c r="N305" s="1"/>
      <c r="O305" s="1"/>
      <c r="P305" s="1"/>
      <c r="Q305" s="1"/>
      <c r="R305" s="1"/>
      <c r="S305" s="1"/>
      <c r="T305" s="1"/>
      <c r="U305" s="1"/>
      <c r="V305" s="1"/>
      <c r="W305" s="5"/>
      <c r="X305" s="5"/>
      <c r="Y305" s="5"/>
      <c r="Z305" s="5"/>
    </row>
    <row r="306" ht="14.25" customHeight="1">
      <c r="A306" s="10"/>
      <c r="B306" s="95" t="s">
        <v>116</v>
      </c>
      <c r="C306" s="10"/>
      <c r="D306" s="85">
        <v>8.0</v>
      </c>
      <c r="E306" s="59"/>
      <c r="F306" s="85">
        <v>6.0</v>
      </c>
      <c r="G306" s="10"/>
      <c r="H306" s="9"/>
      <c r="I306" s="9"/>
      <c r="J306" s="9"/>
      <c r="K306" s="9"/>
      <c r="L306" s="1"/>
      <c r="M306" s="1"/>
      <c r="N306" s="1"/>
      <c r="O306" s="1"/>
      <c r="P306" s="1"/>
      <c r="Q306" s="1"/>
      <c r="R306" s="1"/>
      <c r="S306" s="1"/>
      <c r="T306" s="1"/>
      <c r="U306" s="1"/>
      <c r="V306" s="1"/>
      <c r="W306" s="5"/>
      <c r="X306" s="5"/>
      <c r="Y306" s="5"/>
      <c r="Z306" s="5"/>
    </row>
    <row r="307" ht="14.25" customHeight="1">
      <c r="A307" s="10"/>
      <c r="B307" s="93"/>
      <c r="C307" s="10"/>
      <c r="D307" s="72"/>
      <c r="E307" s="59"/>
      <c r="F307" s="72"/>
      <c r="G307" s="10"/>
      <c r="H307" s="9"/>
      <c r="I307" s="9"/>
      <c r="J307" s="9"/>
      <c r="K307" s="9"/>
      <c r="L307" s="1"/>
      <c r="M307" s="1"/>
      <c r="N307" s="1"/>
      <c r="O307" s="1"/>
      <c r="P307" s="1"/>
      <c r="Q307" s="1"/>
      <c r="R307" s="1"/>
      <c r="S307" s="1"/>
      <c r="T307" s="1"/>
      <c r="U307" s="1"/>
      <c r="V307" s="1"/>
      <c r="W307" s="5"/>
      <c r="X307" s="5"/>
      <c r="Y307" s="5"/>
      <c r="Z307" s="5"/>
    </row>
    <row r="308" ht="14.25" customHeight="1">
      <c r="A308" s="9"/>
      <c r="B308" s="9"/>
      <c r="C308" s="9"/>
      <c r="D308" s="9"/>
      <c r="E308" s="9"/>
      <c r="F308" s="9"/>
      <c r="G308" s="9"/>
      <c r="H308" s="9"/>
      <c r="I308" s="9"/>
      <c r="J308" s="9"/>
      <c r="K308" s="9"/>
      <c r="L308" s="1"/>
      <c r="M308" s="1"/>
      <c r="N308" s="1"/>
      <c r="O308" s="1"/>
      <c r="P308" s="1"/>
      <c r="Q308" s="1"/>
      <c r="R308" s="1"/>
      <c r="S308" s="1"/>
      <c r="T308" s="1"/>
      <c r="U308" s="1"/>
      <c r="V308" s="1"/>
      <c r="W308" s="5"/>
      <c r="X308" s="5"/>
      <c r="Y308" s="5"/>
      <c r="Z308" s="5"/>
    </row>
    <row r="309" ht="14.25" customHeight="1">
      <c r="A309" s="9"/>
      <c r="B309" s="9"/>
      <c r="C309" s="9"/>
      <c r="D309" s="9"/>
      <c r="E309" s="9"/>
      <c r="F309" s="9"/>
      <c r="G309" s="9"/>
      <c r="H309" s="9"/>
      <c r="I309" s="9"/>
      <c r="J309" s="9"/>
      <c r="K309" s="9"/>
      <c r="L309" s="1"/>
      <c r="M309" s="1"/>
      <c r="N309" s="1"/>
      <c r="O309" s="1"/>
      <c r="P309" s="1"/>
      <c r="Q309" s="1"/>
      <c r="R309" s="1"/>
      <c r="S309" s="1"/>
      <c r="T309" s="1"/>
      <c r="U309" s="1"/>
      <c r="V309" s="1"/>
      <c r="W309" s="5"/>
      <c r="X309" s="5"/>
      <c r="Y309" s="5"/>
      <c r="Z309" s="5"/>
    </row>
    <row r="310" ht="14.25" customHeight="1">
      <c r="A310" s="9"/>
      <c r="B310" s="9"/>
      <c r="C310" s="9"/>
      <c r="D310" s="9"/>
      <c r="E310" s="9"/>
      <c r="F310" s="9"/>
      <c r="G310" s="9"/>
      <c r="H310" s="9"/>
      <c r="I310" s="9"/>
      <c r="J310" s="9"/>
      <c r="K310" s="9"/>
      <c r="L310" s="1"/>
      <c r="M310" s="1"/>
      <c r="N310" s="1"/>
      <c r="O310" s="1"/>
      <c r="P310" s="1"/>
      <c r="Q310" s="1"/>
      <c r="R310" s="1"/>
      <c r="S310" s="1"/>
      <c r="T310" s="1"/>
      <c r="U310" s="1"/>
      <c r="V310" s="1"/>
      <c r="W310" s="5"/>
      <c r="X310" s="5"/>
      <c r="Y310" s="5"/>
      <c r="Z310" s="5"/>
    </row>
    <row r="311" ht="24.75" customHeight="1">
      <c r="A311" s="9"/>
      <c r="B311" s="119" t="s">
        <v>182</v>
      </c>
      <c r="C311" s="120"/>
      <c r="D311" s="120"/>
      <c r="E311" s="120"/>
      <c r="F311" s="120"/>
      <c r="G311" s="121"/>
      <c r="H311" s="9"/>
      <c r="I311" s="9"/>
      <c r="J311" s="9"/>
      <c r="K311" s="9"/>
      <c r="L311" s="1"/>
      <c r="M311" s="1"/>
      <c r="N311" s="1"/>
      <c r="O311" s="1"/>
      <c r="P311" s="1"/>
      <c r="Q311" s="1"/>
      <c r="R311" s="1"/>
      <c r="S311" s="1"/>
      <c r="T311" s="1"/>
      <c r="U311" s="1"/>
      <c r="V311" s="1"/>
      <c r="W311" s="5"/>
      <c r="X311" s="5"/>
      <c r="Y311" s="5"/>
      <c r="Z311" s="5"/>
    </row>
    <row r="312" ht="14.25" customHeight="1">
      <c r="A312" s="9"/>
      <c r="B312" s="9"/>
      <c r="C312" s="9"/>
      <c r="D312" s="9"/>
      <c r="E312" s="9"/>
      <c r="F312" s="9"/>
      <c r="G312" s="9"/>
      <c r="H312" s="9"/>
      <c r="I312" s="9"/>
      <c r="J312" s="9"/>
      <c r="K312" s="9"/>
      <c r="L312" s="1"/>
      <c r="M312" s="1"/>
      <c r="N312" s="1"/>
      <c r="O312" s="1"/>
      <c r="P312" s="1"/>
      <c r="Q312" s="1"/>
      <c r="R312" s="1"/>
      <c r="S312" s="1"/>
      <c r="T312" s="1"/>
      <c r="U312" s="1"/>
      <c r="V312" s="1"/>
      <c r="W312" s="5"/>
      <c r="X312" s="5"/>
      <c r="Y312" s="5"/>
      <c r="Z312" s="5"/>
    </row>
    <row r="313" ht="14.25" customHeight="1">
      <c r="A313" s="42">
        <v>1.0</v>
      </c>
      <c r="B313" s="122" t="s">
        <v>183</v>
      </c>
      <c r="C313" s="9"/>
      <c r="D313" s="9"/>
      <c r="E313" s="9"/>
      <c r="F313" s="9"/>
      <c r="G313" s="9"/>
      <c r="H313" s="9"/>
      <c r="I313" s="9"/>
      <c r="J313" s="9"/>
      <c r="K313" s="9"/>
      <c r="L313" s="1"/>
      <c r="M313" s="1"/>
      <c r="N313" s="1"/>
      <c r="O313" s="1"/>
      <c r="P313" s="1"/>
      <c r="Q313" s="1"/>
      <c r="R313" s="1"/>
      <c r="S313" s="1"/>
      <c r="T313" s="1"/>
      <c r="U313" s="1"/>
      <c r="V313" s="1"/>
      <c r="W313" s="5"/>
      <c r="X313" s="5"/>
      <c r="Y313" s="5"/>
      <c r="Z313" s="5"/>
    </row>
    <row r="314" ht="14.25" customHeight="1">
      <c r="A314" s="9"/>
      <c r="B314" s="9"/>
      <c r="C314" s="9"/>
      <c r="D314" s="9"/>
      <c r="E314" s="9"/>
      <c r="F314" s="9"/>
      <c r="G314" s="9"/>
      <c r="H314" s="9"/>
      <c r="I314" s="9"/>
      <c r="J314" s="9"/>
      <c r="K314" s="9"/>
      <c r="L314" s="1"/>
      <c r="M314" s="1"/>
      <c r="N314" s="1"/>
      <c r="O314" s="1"/>
      <c r="P314" s="1"/>
      <c r="Q314" s="1"/>
      <c r="R314" s="1"/>
      <c r="S314" s="1"/>
      <c r="T314" s="1"/>
      <c r="U314" s="1"/>
      <c r="V314" s="1"/>
      <c r="W314" s="5"/>
      <c r="X314" s="5"/>
      <c r="Y314" s="5"/>
      <c r="Z314" s="5"/>
    </row>
    <row r="315" ht="14.25" customHeight="1">
      <c r="A315" s="9"/>
      <c r="B315" s="9"/>
      <c r="C315" s="9"/>
      <c r="D315" s="9"/>
      <c r="E315" s="9"/>
      <c r="F315" s="9"/>
      <c r="G315" s="9"/>
      <c r="H315" s="9"/>
      <c r="I315" s="9"/>
      <c r="J315" s="9"/>
      <c r="K315" s="9"/>
      <c r="L315" s="1"/>
      <c r="M315" s="1"/>
      <c r="N315" s="1"/>
      <c r="O315" s="1"/>
      <c r="P315" s="1"/>
      <c r="Q315" s="1"/>
      <c r="R315" s="1"/>
      <c r="S315" s="1"/>
      <c r="T315" s="1"/>
      <c r="U315" s="1"/>
      <c r="V315" s="1"/>
      <c r="W315" s="5"/>
      <c r="X315" s="5"/>
      <c r="Y315" s="5"/>
      <c r="Z315" s="5"/>
    </row>
    <row r="316" ht="14.25" customHeight="1">
      <c r="A316" s="9"/>
      <c r="B316" s="9"/>
      <c r="C316" s="9"/>
      <c r="D316" s="9"/>
      <c r="E316" s="9"/>
      <c r="F316" s="9"/>
      <c r="G316" s="9"/>
      <c r="H316" s="9"/>
      <c r="I316" s="9"/>
      <c r="J316" s="9"/>
      <c r="K316" s="9"/>
      <c r="L316" s="1"/>
      <c r="M316" s="1"/>
      <c r="N316" s="1"/>
      <c r="O316" s="1"/>
      <c r="P316" s="1"/>
      <c r="Q316" s="1"/>
      <c r="R316" s="1"/>
      <c r="S316" s="1"/>
      <c r="T316" s="1"/>
      <c r="U316" s="1"/>
      <c r="V316" s="1"/>
      <c r="W316" s="5"/>
      <c r="X316" s="5"/>
      <c r="Y316" s="5"/>
      <c r="Z316" s="5"/>
    </row>
    <row r="317" ht="26.25" customHeight="1">
      <c r="A317" s="9"/>
      <c r="B317" s="119" t="s">
        <v>184</v>
      </c>
      <c r="C317" s="123"/>
      <c r="D317" s="123"/>
      <c r="E317" s="123"/>
      <c r="F317" s="123"/>
      <c r="G317" s="121"/>
      <c r="H317" s="9"/>
      <c r="I317" s="9"/>
      <c r="J317" s="9"/>
      <c r="K317" s="9"/>
      <c r="L317" s="1"/>
      <c r="M317" s="1"/>
      <c r="N317" s="1"/>
      <c r="O317" s="1"/>
      <c r="P317" s="1"/>
      <c r="Q317" s="1"/>
      <c r="R317" s="1"/>
      <c r="S317" s="1"/>
      <c r="T317" s="1"/>
      <c r="U317" s="1"/>
      <c r="V317" s="1"/>
      <c r="W317" s="5"/>
      <c r="X317" s="5"/>
      <c r="Y317" s="5"/>
      <c r="Z317" s="5"/>
    </row>
    <row r="318" ht="14.25" customHeight="1">
      <c r="A318" s="9"/>
      <c r="B318" s="9"/>
      <c r="C318" s="9"/>
      <c r="D318" s="9"/>
      <c r="E318" s="9"/>
      <c r="F318" s="9"/>
      <c r="G318" s="9"/>
      <c r="H318" s="9"/>
      <c r="I318" s="9"/>
      <c r="J318" s="9"/>
      <c r="K318" s="9"/>
      <c r="L318" s="1"/>
      <c r="M318" s="1"/>
      <c r="N318" s="1"/>
      <c r="O318" s="1"/>
      <c r="P318" s="1"/>
      <c r="Q318" s="1"/>
      <c r="R318" s="1"/>
      <c r="S318" s="1"/>
      <c r="T318" s="1"/>
      <c r="U318" s="1"/>
      <c r="V318" s="1"/>
      <c r="W318" s="5"/>
      <c r="X318" s="5"/>
      <c r="Y318" s="5"/>
      <c r="Z318" s="5"/>
    </row>
    <row r="319" ht="14.25" customHeight="1">
      <c r="A319" s="124" t="s">
        <v>185</v>
      </c>
      <c r="B319" s="125" t="s">
        <v>186</v>
      </c>
      <c r="C319" s="10"/>
      <c r="D319" s="10"/>
      <c r="E319" s="10"/>
      <c r="F319" s="10"/>
      <c r="G319" s="10"/>
      <c r="H319" s="9"/>
      <c r="I319" s="9"/>
      <c r="J319" s="9"/>
      <c r="K319" s="9"/>
      <c r="L319" s="1"/>
      <c r="M319" s="1"/>
      <c r="N319" s="1"/>
      <c r="O319" s="1"/>
      <c r="P319" s="1"/>
      <c r="Q319" s="1"/>
      <c r="R319" s="1"/>
      <c r="S319" s="1"/>
      <c r="T319" s="1"/>
      <c r="U319" s="1"/>
      <c r="V319" s="1"/>
      <c r="W319" s="5"/>
      <c r="X319" s="5"/>
      <c r="Y319" s="5"/>
      <c r="Z319" s="5"/>
    </row>
    <row r="320" ht="14.25" customHeight="1">
      <c r="A320" s="126"/>
      <c r="B320" s="52"/>
      <c r="C320" s="10"/>
      <c r="D320" s="10"/>
      <c r="E320" s="10"/>
      <c r="F320" s="10"/>
      <c r="G320" s="10"/>
      <c r="H320" s="9"/>
      <c r="I320" s="9"/>
      <c r="J320" s="9"/>
      <c r="K320" s="9"/>
      <c r="L320" s="1"/>
      <c r="M320" s="1"/>
      <c r="N320" s="1"/>
      <c r="O320" s="1"/>
      <c r="P320" s="1"/>
      <c r="Q320" s="1"/>
      <c r="R320" s="1"/>
      <c r="S320" s="1"/>
      <c r="T320" s="1"/>
      <c r="U320" s="1"/>
      <c r="V320" s="1"/>
      <c r="W320" s="5"/>
      <c r="X320" s="5"/>
      <c r="Y320" s="5"/>
      <c r="Z320" s="5"/>
    </row>
    <row r="321" ht="14.25" customHeight="1">
      <c r="A321" s="124" t="s">
        <v>187</v>
      </c>
      <c r="B321" s="125" t="s">
        <v>188</v>
      </c>
      <c r="C321" s="10"/>
      <c r="D321" s="10"/>
      <c r="E321" s="10"/>
      <c r="F321" s="10"/>
      <c r="G321" s="10"/>
      <c r="H321" s="9"/>
      <c r="I321" s="9"/>
      <c r="J321" s="9"/>
      <c r="K321" s="9"/>
      <c r="L321" s="1"/>
      <c r="M321" s="1"/>
      <c r="N321" s="1"/>
      <c r="O321" s="1"/>
      <c r="P321" s="1"/>
      <c r="Q321" s="1"/>
      <c r="R321" s="1"/>
      <c r="S321" s="1"/>
      <c r="T321" s="1"/>
      <c r="U321" s="1"/>
      <c r="V321" s="1"/>
      <c r="W321" s="5"/>
      <c r="X321" s="5"/>
      <c r="Y321" s="5"/>
      <c r="Z321" s="5"/>
    </row>
    <row r="322" ht="14.25" customHeight="1">
      <c r="A322" s="126"/>
      <c r="B322" s="10"/>
      <c r="C322" s="10"/>
      <c r="D322" s="10"/>
      <c r="E322" s="10"/>
      <c r="F322" s="10"/>
      <c r="G322" s="10"/>
      <c r="H322" s="9"/>
      <c r="I322" s="9"/>
      <c r="J322" s="9"/>
      <c r="K322" s="9"/>
      <c r="L322" s="1"/>
      <c r="M322" s="1"/>
      <c r="N322" s="1"/>
      <c r="O322" s="1"/>
      <c r="P322" s="1"/>
      <c r="Q322" s="1"/>
      <c r="R322" s="1"/>
      <c r="S322" s="1"/>
      <c r="T322" s="1"/>
      <c r="U322" s="1"/>
      <c r="V322" s="1"/>
      <c r="W322" s="5"/>
      <c r="X322" s="5"/>
      <c r="Y322" s="5"/>
      <c r="Z322" s="5"/>
    </row>
    <row r="323" ht="14.25" customHeight="1">
      <c r="A323" s="127"/>
      <c r="B323" s="128" t="s">
        <v>189</v>
      </c>
      <c r="C323" s="10"/>
      <c r="D323" s="129" t="s">
        <v>190</v>
      </c>
      <c r="E323" s="130"/>
      <c r="F323" s="129" t="s">
        <v>191</v>
      </c>
      <c r="G323" s="10"/>
      <c r="H323" s="9"/>
      <c r="I323" s="9"/>
      <c r="J323" s="9"/>
      <c r="K323" s="9"/>
      <c r="L323" s="1"/>
      <c r="M323" s="1"/>
      <c r="N323" s="1"/>
      <c r="O323" s="1"/>
      <c r="P323" s="1"/>
      <c r="Q323" s="1"/>
      <c r="R323" s="1"/>
      <c r="S323" s="1"/>
      <c r="T323" s="1"/>
      <c r="U323" s="1"/>
      <c r="V323" s="1"/>
      <c r="W323" s="5"/>
      <c r="X323" s="5"/>
      <c r="Y323" s="5"/>
      <c r="Z323" s="5"/>
    </row>
    <row r="324" ht="14.25" customHeight="1">
      <c r="A324" s="10"/>
      <c r="B324" s="128" t="s">
        <v>192</v>
      </c>
      <c r="C324" s="10"/>
      <c r="D324" s="10"/>
      <c r="E324" s="10"/>
      <c r="F324" s="10"/>
      <c r="G324" s="10"/>
      <c r="H324" s="9"/>
      <c r="I324" s="9"/>
      <c r="J324" s="9"/>
      <c r="K324" s="9"/>
      <c r="L324" s="1"/>
      <c r="M324" s="1"/>
      <c r="N324" s="1"/>
      <c r="O324" s="1"/>
      <c r="P324" s="1"/>
      <c r="Q324" s="1"/>
      <c r="R324" s="1"/>
      <c r="S324" s="1"/>
      <c r="T324" s="1"/>
      <c r="U324" s="1"/>
      <c r="V324" s="1"/>
      <c r="W324" s="5"/>
      <c r="X324" s="5"/>
      <c r="Y324" s="5"/>
      <c r="Z324" s="5"/>
    </row>
    <row r="325" ht="14.25" customHeight="1">
      <c r="A325" s="10"/>
      <c r="B325" s="131" t="s">
        <v>193</v>
      </c>
      <c r="C325" s="10"/>
      <c r="D325" s="132"/>
      <c r="E325" s="133"/>
      <c r="F325" s="132"/>
      <c r="G325" s="10"/>
      <c r="H325" s="9"/>
      <c r="I325" s="9"/>
      <c r="J325" s="9"/>
      <c r="K325" s="9"/>
      <c r="L325" s="1"/>
      <c r="M325" s="1"/>
      <c r="N325" s="1"/>
      <c r="O325" s="1"/>
      <c r="P325" s="1"/>
      <c r="Q325" s="1"/>
      <c r="R325" s="1"/>
      <c r="S325" s="1"/>
      <c r="T325" s="1"/>
      <c r="U325" s="1"/>
      <c r="V325" s="1"/>
      <c r="W325" s="5"/>
      <c r="X325" s="5"/>
      <c r="Y325" s="5"/>
      <c r="Z325" s="5"/>
    </row>
    <row r="326" ht="14.25" customHeight="1">
      <c r="A326" s="10"/>
      <c r="B326" s="131" t="s">
        <v>194</v>
      </c>
      <c r="C326" s="10"/>
      <c r="D326" s="10"/>
      <c r="E326" s="10"/>
      <c r="F326" s="10"/>
      <c r="G326" s="10"/>
      <c r="H326" s="9"/>
      <c r="I326" s="9"/>
      <c r="J326" s="9"/>
      <c r="K326" s="9"/>
      <c r="L326" s="1"/>
      <c r="M326" s="1"/>
      <c r="N326" s="1"/>
      <c r="O326" s="1"/>
      <c r="P326" s="1"/>
      <c r="Q326" s="1"/>
      <c r="R326" s="1"/>
      <c r="S326" s="1"/>
      <c r="T326" s="1"/>
      <c r="U326" s="1"/>
      <c r="V326" s="1"/>
      <c r="W326" s="5"/>
      <c r="X326" s="5"/>
      <c r="Y326" s="5"/>
      <c r="Z326" s="5"/>
    </row>
    <row r="327" ht="14.25" customHeight="1">
      <c r="A327" s="10"/>
      <c r="B327" s="131" t="s">
        <v>195</v>
      </c>
      <c r="C327" s="10"/>
      <c r="D327" s="10"/>
      <c r="E327" s="10"/>
      <c r="F327" s="10"/>
      <c r="G327" s="10"/>
      <c r="H327" s="9"/>
      <c r="I327" s="9"/>
      <c r="J327" s="9"/>
      <c r="K327" s="9"/>
      <c r="L327" s="1"/>
      <c r="M327" s="1"/>
      <c r="N327" s="1"/>
      <c r="O327" s="1"/>
      <c r="P327" s="1"/>
      <c r="Q327" s="1"/>
      <c r="R327" s="1"/>
      <c r="S327" s="1"/>
      <c r="T327" s="1"/>
      <c r="U327" s="1"/>
      <c r="V327" s="1"/>
      <c r="W327" s="5"/>
      <c r="X327" s="5"/>
      <c r="Y327" s="5"/>
      <c r="Z327" s="5"/>
    </row>
    <row r="328" ht="14.25" customHeight="1">
      <c r="A328" s="10"/>
      <c r="B328" s="10"/>
      <c r="C328" s="10"/>
      <c r="D328" s="134" t="s">
        <v>196</v>
      </c>
      <c r="E328" s="133"/>
      <c r="F328" s="134" t="s">
        <v>196</v>
      </c>
      <c r="G328" s="10"/>
      <c r="H328" s="1"/>
      <c r="I328" s="9"/>
      <c r="J328" s="9"/>
      <c r="K328" s="9"/>
      <c r="L328" s="1"/>
      <c r="M328" s="1"/>
      <c r="N328" s="1"/>
      <c r="O328" s="1"/>
      <c r="P328" s="1"/>
      <c r="Q328" s="1"/>
      <c r="R328" s="1"/>
      <c r="S328" s="1"/>
      <c r="T328" s="1"/>
      <c r="U328" s="1"/>
      <c r="V328" s="1"/>
      <c r="W328" s="5"/>
      <c r="X328" s="5"/>
      <c r="Y328" s="5"/>
      <c r="Z328" s="5"/>
    </row>
    <row r="329" ht="14.25" customHeight="1">
      <c r="A329" s="135"/>
      <c r="B329" s="136" t="s">
        <v>14</v>
      </c>
      <c r="C329" s="10"/>
      <c r="D329" s="59"/>
      <c r="E329" s="10"/>
      <c r="F329" s="10"/>
      <c r="G329" s="10"/>
      <c r="H329" s="1"/>
      <c r="I329" s="9"/>
      <c r="J329" s="9"/>
      <c r="K329" s="9"/>
      <c r="L329" s="1"/>
      <c r="M329" s="1"/>
      <c r="N329" s="1"/>
      <c r="O329" s="1"/>
      <c r="P329" s="1"/>
      <c r="Q329" s="1"/>
      <c r="R329" s="1"/>
      <c r="S329" s="1"/>
      <c r="T329" s="1"/>
      <c r="U329" s="1"/>
      <c r="V329" s="1"/>
      <c r="W329" s="5"/>
      <c r="X329" s="5"/>
      <c r="Y329" s="5"/>
      <c r="Z329" s="5"/>
    </row>
    <row r="330" ht="14.25" customHeight="1">
      <c r="A330" s="137">
        <v>1.0</v>
      </c>
      <c r="B330" s="138" t="str">
        <f t="shared" ref="B330:B339" si="2">B28</f>
        <v>All production facilities have 100% new equipment</v>
      </c>
      <c r="C330" s="10"/>
      <c r="D330" s="139"/>
      <c r="E330" s="37"/>
      <c r="F330" s="139"/>
      <c r="G330" s="10"/>
      <c r="H330" s="1"/>
      <c r="I330" s="9"/>
      <c r="J330" s="9"/>
      <c r="K330" s="9"/>
      <c r="L330" s="1"/>
      <c r="M330" s="1"/>
      <c r="N330" s="1"/>
      <c r="O330" s="1"/>
      <c r="P330" s="1"/>
      <c r="Q330" s="1"/>
      <c r="R330" s="1"/>
      <c r="S330" s="1"/>
      <c r="T330" s="1"/>
      <c r="U330" s="1"/>
      <c r="V330" s="1"/>
      <c r="W330" s="5"/>
      <c r="X330" s="5"/>
      <c r="Y330" s="5"/>
      <c r="Z330" s="5"/>
    </row>
    <row r="331" ht="14.25" customHeight="1">
      <c r="A331" s="137">
        <v>2.0</v>
      </c>
      <c r="B331" s="138" t="str">
        <f t="shared" si="2"/>
        <v>North America and Asia have SQ rating of 8.5</v>
      </c>
      <c r="C331" s="10"/>
      <c r="D331" s="139"/>
      <c r="E331" s="37"/>
      <c r="F331" s="139"/>
      <c r="G331" s="10"/>
      <c r="H331" s="1"/>
      <c r="I331" s="9"/>
      <c r="J331" s="9"/>
      <c r="K331" s="9"/>
      <c r="L331" s="1"/>
      <c r="M331" s="1"/>
      <c r="N331" s="1"/>
      <c r="O331" s="1"/>
      <c r="P331" s="1"/>
      <c r="Q331" s="1"/>
      <c r="R331" s="1"/>
      <c r="S331" s="1"/>
      <c r="T331" s="1"/>
      <c r="U331" s="1"/>
      <c r="V331" s="1"/>
      <c r="W331" s="5"/>
      <c r="X331" s="5"/>
      <c r="Y331" s="5"/>
      <c r="Z331" s="5"/>
    </row>
    <row r="332" ht="14.25" customHeight="1">
      <c r="A332" s="137">
        <v>3.0</v>
      </c>
      <c r="B332" s="138" t="str">
        <f t="shared" si="2"/>
        <v>Average SQ rating across all regions is +19.4% higher than the industry average</v>
      </c>
      <c r="C332" s="10"/>
      <c r="D332" s="139"/>
      <c r="E332" s="37"/>
      <c r="F332" s="139"/>
      <c r="G332" s="10"/>
      <c r="H332" s="1"/>
      <c r="I332" s="9"/>
      <c r="J332" s="9"/>
      <c r="K332" s="9"/>
      <c r="L332" s="1"/>
      <c r="M332" s="1"/>
      <c r="N332" s="1"/>
      <c r="O332" s="1"/>
      <c r="P332" s="1"/>
      <c r="Q332" s="1"/>
      <c r="R332" s="1"/>
      <c r="S332" s="1"/>
      <c r="T332" s="1"/>
      <c r="U332" s="1"/>
      <c r="V332" s="1"/>
      <c r="W332" s="5"/>
      <c r="X332" s="5"/>
      <c r="Y332" s="5"/>
      <c r="Z332" s="5"/>
    </row>
    <row r="333" ht="14.25" customHeight="1">
      <c r="A333" s="137">
        <v>4.0</v>
      </c>
      <c r="B333" s="138" t="str">
        <f t="shared" si="2"/>
        <v>Image rating is 94, highest in industry</v>
      </c>
      <c r="C333" s="10"/>
      <c r="D333" s="139"/>
      <c r="E333" s="37"/>
      <c r="F333" s="139"/>
      <c r="G333" s="10"/>
      <c r="H333" s="1"/>
      <c r="I333" s="9"/>
      <c r="J333" s="9"/>
      <c r="K333" s="9"/>
      <c r="L333" s="1"/>
      <c r="M333" s="1"/>
      <c r="N333" s="1"/>
      <c r="O333" s="1"/>
      <c r="P333" s="1"/>
      <c r="Q333" s="1"/>
      <c r="R333" s="1"/>
      <c r="S333" s="1"/>
      <c r="T333" s="1"/>
      <c r="U333" s="1"/>
      <c r="V333" s="1"/>
      <c r="W333" s="5"/>
      <c r="X333" s="5"/>
      <c r="Y333" s="5"/>
      <c r="Z333" s="5"/>
    </row>
    <row r="334" ht="14.25" customHeight="1">
      <c r="A334" s="137">
        <v>5.0</v>
      </c>
      <c r="B334" s="138" t="str">
        <f t="shared" si="2"/>
        <v>Least amount of Total liabilities across industry while having third highest equity</v>
      </c>
      <c r="C334" s="10"/>
      <c r="D334" s="139"/>
      <c r="E334" s="37"/>
      <c r="F334" s="139"/>
      <c r="G334" s="10"/>
      <c r="H334" s="1"/>
      <c r="I334" s="9"/>
      <c r="J334" s="9"/>
      <c r="K334" s="9"/>
      <c r="L334" s="1"/>
      <c r="M334" s="1"/>
      <c r="N334" s="1"/>
      <c r="O334" s="1"/>
      <c r="P334" s="1"/>
      <c r="Q334" s="1"/>
      <c r="R334" s="1"/>
      <c r="S334" s="1"/>
      <c r="T334" s="1"/>
      <c r="U334" s="1"/>
      <c r="V334" s="1"/>
      <c r="W334" s="5"/>
      <c r="X334" s="5"/>
      <c r="Y334" s="5"/>
      <c r="Z334" s="5"/>
    </row>
    <row r="335" ht="14.25" customHeight="1">
      <c r="A335" s="137">
        <v>6.0</v>
      </c>
      <c r="B335" s="138" t="str">
        <f t="shared" si="2"/>
        <v>Mainaining an A+ credit rating for three years in a row</v>
      </c>
      <c r="C335" s="10"/>
      <c r="D335" s="139"/>
      <c r="E335" s="37"/>
      <c r="F335" s="139"/>
      <c r="G335" s="10"/>
      <c r="H335" s="1"/>
      <c r="I335" s="9"/>
      <c r="J335" s="9"/>
      <c r="K335" s="9"/>
      <c r="L335" s="1"/>
      <c r="M335" s="1"/>
      <c r="N335" s="1"/>
      <c r="O335" s="1"/>
      <c r="P335" s="1"/>
      <c r="Q335" s="1"/>
      <c r="R335" s="1"/>
      <c r="S335" s="1"/>
      <c r="T335" s="1"/>
      <c r="U335" s="1"/>
      <c r="V335" s="1"/>
      <c r="W335" s="5"/>
      <c r="X335" s="5"/>
      <c r="Y335" s="5"/>
      <c r="Z335" s="5"/>
    </row>
    <row r="336" ht="14.25" customHeight="1">
      <c r="A336" s="137">
        <v>7.0</v>
      </c>
      <c r="B336" s="138" t="str">
        <f t="shared" si="2"/>
        <v>Production reject rate in all facilities is below 3%</v>
      </c>
      <c r="C336" s="10"/>
      <c r="D336" s="139"/>
      <c r="E336" s="37"/>
      <c r="F336" s="139"/>
      <c r="G336" s="10"/>
      <c r="H336" s="1"/>
      <c r="I336" s="9"/>
      <c r="J336" s="9"/>
      <c r="K336" s="9"/>
      <c r="L336" s="1"/>
      <c r="M336" s="1"/>
      <c r="N336" s="1"/>
      <c r="O336" s="1"/>
      <c r="P336" s="1"/>
      <c r="Q336" s="1"/>
      <c r="R336" s="1"/>
      <c r="S336" s="1"/>
      <c r="T336" s="1"/>
      <c r="U336" s="1"/>
      <c r="V336" s="1"/>
      <c r="W336" s="5"/>
      <c r="X336" s="5"/>
      <c r="Y336" s="5"/>
      <c r="Z336" s="5"/>
    </row>
    <row r="337" ht="14.25" customHeight="1">
      <c r="A337" s="137">
        <v>8.0</v>
      </c>
      <c r="B337" s="138" t="str">
        <f t="shared" si="2"/>
        <v>Differentiated our brand from the market with higher quality and less models</v>
      </c>
      <c r="C337" s="10"/>
      <c r="D337" s="139"/>
      <c r="E337" s="37"/>
      <c r="F337" s="139"/>
      <c r="G337" s="10"/>
      <c r="H337" s="1"/>
      <c r="I337" s="9"/>
      <c r="J337" s="9"/>
      <c r="K337" s="9"/>
      <c r="L337" s="1"/>
      <c r="M337" s="1"/>
      <c r="N337" s="1"/>
      <c r="O337" s="1"/>
      <c r="P337" s="1"/>
      <c r="Q337" s="1"/>
      <c r="R337" s="1"/>
      <c r="S337" s="1"/>
      <c r="T337" s="1"/>
      <c r="U337" s="1"/>
      <c r="V337" s="1"/>
      <c r="W337" s="5"/>
      <c r="X337" s="5"/>
      <c r="Y337" s="5"/>
      <c r="Z337" s="5"/>
    </row>
    <row r="338" ht="14.25" customHeight="1">
      <c r="A338" s="137">
        <v>9.0</v>
      </c>
      <c r="B338" s="138" t="str">
        <f t="shared" si="2"/>
        <v>All pairs of Private lable shoes are sold each year across each region</v>
      </c>
      <c r="C338" s="10"/>
      <c r="D338" s="139"/>
      <c r="E338" s="37"/>
      <c r="F338" s="139"/>
      <c r="G338" s="10"/>
      <c r="H338" s="1"/>
      <c r="I338" s="9"/>
      <c r="J338" s="9"/>
      <c r="K338" s="9"/>
      <c r="L338" s="1"/>
      <c r="M338" s="1"/>
      <c r="N338" s="1"/>
      <c r="O338" s="1"/>
      <c r="P338" s="1"/>
      <c r="Q338" s="1"/>
      <c r="R338" s="1"/>
      <c r="S338" s="1"/>
      <c r="T338" s="1"/>
      <c r="U338" s="1"/>
      <c r="V338" s="1"/>
      <c r="W338" s="5"/>
      <c r="X338" s="5"/>
      <c r="Y338" s="5"/>
      <c r="Z338" s="5"/>
    </row>
    <row r="339" ht="14.25" customHeight="1">
      <c r="A339" s="137">
        <v>10.0</v>
      </c>
      <c r="B339" s="138" t="str">
        <f t="shared" si="2"/>
        <v>Celebrity Appeal is a competitive advantage across all regions (total ave 104.5% higher) highest in LA at 150%</v>
      </c>
      <c r="C339" s="10"/>
      <c r="D339" s="139"/>
      <c r="E339" s="37"/>
      <c r="F339" s="139"/>
      <c r="G339" s="10"/>
      <c r="H339" s="1"/>
      <c r="I339" s="9"/>
      <c r="J339" s="9"/>
      <c r="K339" s="9"/>
      <c r="L339" s="1"/>
      <c r="M339" s="1"/>
      <c r="N339" s="1"/>
      <c r="O339" s="1"/>
      <c r="P339" s="1"/>
      <c r="Q339" s="1"/>
      <c r="R339" s="1"/>
      <c r="S339" s="1"/>
      <c r="T339" s="1"/>
      <c r="U339" s="1"/>
      <c r="V339" s="1"/>
      <c r="W339" s="5"/>
      <c r="X339" s="5"/>
      <c r="Y339" s="5"/>
      <c r="Z339" s="5"/>
    </row>
    <row r="340" ht="14.25" customHeight="1">
      <c r="A340" s="10"/>
      <c r="B340" s="10"/>
      <c r="C340" s="10"/>
      <c r="D340" s="10"/>
      <c r="E340" s="10"/>
      <c r="F340" s="10"/>
      <c r="G340" s="10"/>
      <c r="H340" s="1"/>
      <c r="I340" s="9"/>
      <c r="J340" s="9"/>
      <c r="K340" s="9"/>
      <c r="L340" s="1"/>
      <c r="M340" s="1"/>
      <c r="N340" s="1"/>
      <c r="O340" s="1"/>
      <c r="P340" s="1"/>
      <c r="Q340" s="1"/>
      <c r="R340" s="1"/>
      <c r="S340" s="1"/>
      <c r="T340" s="1"/>
      <c r="U340" s="1"/>
      <c r="V340" s="1"/>
      <c r="W340" s="5"/>
      <c r="X340" s="5"/>
      <c r="Y340" s="5"/>
      <c r="Z340" s="5"/>
    </row>
    <row r="341" ht="14.25" customHeight="1">
      <c r="A341" s="10"/>
      <c r="B341" s="10"/>
      <c r="C341" s="10"/>
      <c r="D341" s="140" t="s">
        <v>196</v>
      </c>
      <c r="E341" s="52"/>
      <c r="F341" s="140" t="s">
        <v>196</v>
      </c>
      <c r="G341" s="10"/>
      <c r="H341" s="1"/>
      <c r="I341" s="9"/>
      <c r="J341" s="9"/>
      <c r="K341" s="9"/>
      <c r="L341" s="1"/>
      <c r="M341" s="1"/>
      <c r="N341" s="1"/>
      <c r="O341" s="1"/>
      <c r="P341" s="1"/>
      <c r="Q341" s="1"/>
      <c r="R341" s="1"/>
      <c r="S341" s="1"/>
      <c r="T341" s="1"/>
      <c r="U341" s="1"/>
      <c r="V341" s="1"/>
      <c r="W341" s="5"/>
      <c r="X341" s="5"/>
      <c r="Y341" s="5"/>
      <c r="Z341" s="5"/>
    </row>
    <row r="342" ht="14.25" customHeight="1">
      <c r="A342" s="135"/>
      <c r="B342" s="136" t="s">
        <v>27</v>
      </c>
      <c r="C342" s="10"/>
      <c r="D342" s="59"/>
      <c r="E342" s="10"/>
      <c r="F342" s="10"/>
      <c r="G342" s="10"/>
      <c r="H342" s="1"/>
      <c r="I342" s="9"/>
      <c r="J342" s="9"/>
      <c r="K342" s="9"/>
      <c r="L342" s="1"/>
      <c r="M342" s="1"/>
      <c r="N342" s="1"/>
      <c r="O342" s="1"/>
      <c r="P342" s="1"/>
      <c r="Q342" s="1"/>
      <c r="R342" s="1"/>
      <c r="S342" s="1"/>
      <c r="T342" s="1"/>
      <c r="U342" s="1"/>
      <c r="V342" s="1"/>
      <c r="W342" s="5"/>
      <c r="X342" s="5"/>
      <c r="Y342" s="5"/>
      <c r="Z342" s="5"/>
    </row>
    <row r="343" ht="14.25" customHeight="1">
      <c r="A343" s="137">
        <v>1.0</v>
      </c>
      <c r="B343" s="138" t="str">
        <f t="shared" ref="B343:B352" si="3">B40</f>
        <v>Not financing with debt has slowed the growth in equity</v>
      </c>
      <c r="C343" s="10"/>
      <c r="D343" s="139"/>
      <c r="E343" s="37"/>
      <c r="F343" s="139"/>
      <c r="G343" s="10"/>
      <c r="H343" s="1"/>
      <c r="I343" s="9"/>
      <c r="J343" s="9"/>
      <c r="K343" s="9"/>
      <c r="L343" s="1"/>
      <c r="M343" s="1"/>
      <c r="N343" s="1"/>
      <c r="O343" s="1"/>
      <c r="P343" s="1"/>
      <c r="Q343" s="1"/>
      <c r="R343" s="1"/>
      <c r="S343" s="1"/>
      <c r="T343" s="1"/>
      <c r="U343" s="1"/>
      <c r="V343" s="1"/>
      <c r="W343" s="5"/>
      <c r="X343" s="5"/>
      <c r="Y343" s="5"/>
      <c r="Z343" s="5"/>
    </row>
    <row r="344" ht="14.25" customHeight="1">
      <c r="A344" s="137">
        <v>2.0</v>
      </c>
      <c r="B344" s="138" t="str">
        <f t="shared" si="3"/>
        <v>Not having the production capability in Europe is costing in tariffs + exhange rate</v>
      </c>
      <c r="C344" s="10"/>
      <c r="D344" s="139"/>
      <c r="E344" s="37"/>
      <c r="F344" s="139"/>
      <c r="G344" s="10"/>
      <c r="H344" s="1"/>
      <c r="I344" s="9"/>
      <c r="J344" s="9"/>
      <c r="K344" s="9"/>
      <c r="L344" s="1"/>
      <c r="M344" s="1"/>
      <c r="N344" s="1"/>
      <c r="O344" s="1"/>
      <c r="P344" s="1"/>
      <c r="Q344" s="1"/>
      <c r="R344" s="1"/>
      <c r="S344" s="1"/>
      <c r="T344" s="1"/>
      <c r="U344" s="1"/>
      <c r="V344" s="1"/>
      <c r="W344" s="5"/>
      <c r="X344" s="5"/>
      <c r="Y344" s="5"/>
      <c r="Z344" s="5"/>
    </row>
    <row r="345" ht="14.25" customHeight="1">
      <c r="A345" s="137">
        <v>3.0</v>
      </c>
      <c r="B345" s="138" t="str">
        <f t="shared" si="3"/>
        <v>Having a lesser number of models is major competitive disadvantage in each region averaging -36.7%</v>
      </c>
      <c r="C345" s="10"/>
      <c r="D345" s="139"/>
      <c r="E345" s="37"/>
      <c r="F345" s="139"/>
      <c r="G345" s="10"/>
      <c r="H345" s="1"/>
      <c r="I345" s="9"/>
      <c r="J345" s="9"/>
      <c r="K345" s="9"/>
      <c r="L345" s="1"/>
      <c r="M345" s="1"/>
      <c r="N345" s="1"/>
      <c r="O345" s="1"/>
      <c r="P345" s="1"/>
      <c r="Q345" s="1"/>
      <c r="R345" s="1"/>
      <c r="S345" s="1"/>
      <c r="T345" s="1"/>
      <c r="U345" s="1"/>
      <c r="V345" s="1"/>
      <c r="W345" s="5"/>
      <c r="X345" s="5"/>
      <c r="Y345" s="5"/>
      <c r="Z345" s="5"/>
    </row>
    <row r="346" ht="14.25" customHeight="1">
      <c r="A346" s="137">
        <v>4.0</v>
      </c>
      <c r="B346" s="138" t="str">
        <f t="shared" si="3"/>
        <v>Using profits to finance following year lowers retained earnings and equity lower ROE</v>
      </c>
      <c r="C346" s="10"/>
      <c r="D346" s="139"/>
      <c r="E346" s="37"/>
      <c r="F346" s="139"/>
      <c r="G346" s="10"/>
      <c r="H346" s="1"/>
      <c r="I346" s="9"/>
      <c r="J346" s="9"/>
      <c r="K346" s="9"/>
      <c r="L346" s="1"/>
      <c r="M346" s="1"/>
      <c r="N346" s="1"/>
      <c r="O346" s="1"/>
      <c r="P346" s="1"/>
      <c r="Q346" s="1"/>
      <c r="R346" s="1"/>
      <c r="S346" s="1"/>
      <c r="T346" s="1"/>
      <c r="U346" s="1"/>
      <c r="V346" s="1"/>
      <c r="W346" s="5"/>
      <c r="X346" s="5"/>
      <c r="Y346" s="5"/>
      <c r="Z346" s="5"/>
    </row>
    <row r="347" ht="14.25" customHeight="1">
      <c r="A347" s="137">
        <v>5.0</v>
      </c>
      <c r="B347" s="138" t="str">
        <f t="shared" si="3"/>
        <v>Advertising has risen sharply and become a significant cost to stay competitive</v>
      </c>
      <c r="C347" s="10"/>
      <c r="D347" s="139"/>
      <c r="E347" s="37"/>
      <c r="F347" s="139"/>
      <c r="G347" s="10"/>
      <c r="H347" s="1"/>
      <c r="I347" s="9"/>
      <c r="J347" s="9"/>
      <c r="K347" s="9"/>
      <c r="L347" s="1"/>
      <c r="M347" s="1"/>
      <c r="N347" s="1"/>
      <c r="O347" s="1"/>
      <c r="P347" s="1"/>
      <c r="Q347" s="1"/>
      <c r="R347" s="1"/>
      <c r="S347" s="1"/>
      <c r="T347" s="1"/>
      <c r="U347" s="1"/>
      <c r="V347" s="1"/>
      <c r="W347" s="5"/>
      <c r="X347" s="5"/>
      <c r="Y347" s="5"/>
      <c r="Z347" s="5"/>
    </row>
    <row r="348" ht="14.25" customHeight="1">
      <c r="A348" s="137">
        <v>6.0</v>
      </c>
      <c r="B348" s="138" t="str">
        <f t="shared" si="3"/>
        <v>AP reject rate is still above 2% in year 16</v>
      </c>
      <c r="C348" s="10"/>
      <c r="D348" s="139"/>
      <c r="E348" s="37"/>
      <c r="F348" s="139"/>
      <c r="G348" s="10"/>
      <c r="H348" s="1"/>
      <c r="I348" s="9"/>
      <c r="J348" s="9"/>
      <c r="K348" s="9"/>
      <c r="L348" s="1"/>
      <c r="M348" s="1"/>
      <c r="N348" s="1"/>
      <c r="O348" s="1"/>
      <c r="P348" s="1"/>
      <c r="Q348" s="1"/>
      <c r="R348" s="1"/>
      <c r="S348" s="1"/>
      <c r="T348" s="1"/>
      <c r="U348" s="1"/>
      <c r="V348" s="1"/>
      <c r="W348" s="5"/>
      <c r="X348" s="5"/>
      <c r="Y348" s="5"/>
      <c r="Z348" s="5"/>
    </row>
    <row r="349" ht="14.25" customHeight="1">
      <c r="A349" s="137">
        <v>7.0</v>
      </c>
      <c r="B349" s="138" t="str">
        <f t="shared" si="3"/>
        <v>Whole sale Operating Profit Margin in NA and EA are weak between 10 and 13%</v>
      </c>
      <c r="C349" s="10"/>
      <c r="D349" s="139"/>
      <c r="E349" s="37"/>
      <c r="F349" s="139"/>
      <c r="G349" s="10"/>
      <c r="H349" s="1"/>
      <c r="I349" s="9"/>
      <c r="J349" s="9"/>
      <c r="K349" s="9"/>
      <c r="L349" s="1"/>
      <c r="M349" s="1"/>
      <c r="N349" s="1"/>
      <c r="O349" s="1"/>
      <c r="P349" s="1"/>
      <c r="Q349" s="1"/>
      <c r="R349" s="1"/>
      <c r="S349" s="1"/>
      <c r="T349" s="1"/>
      <c r="U349" s="1"/>
      <c r="V349" s="1"/>
      <c r="W349" s="5"/>
      <c r="X349" s="5"/>
      <c r="Y349" s="5"/>
      <c r="Z349" s="5"/>
    </row>
    <row r="350" ht="14.25" customHeight="1">
      <c r="A350" s="137">
        <v>8.0</v>
      </c>
      <c r="B350" s="138" t="str">
        <f t="shared" si="3"/>
        <v>Facilitiy capacities are too small to meet economies of scale </v>
      </c>
      <c r="C350" s="10"/>
      <c r="D350" s="139"/>
      <c r="E350" s="37"/>
      <c r="F350" s="139"/>
      <c r="G350" s="10"/>
      <c r="H350" s="1"/>
      <c r="I350" s="9"/>
      <c r="J350" s="9"/>
      <c r="K350" s="9"/>
      <c r="L350" s="1"/>
      <c r="M350" s="1"/>
      <c r="N350" s="1"/>
      <c r="O350" s="1"/>
      <c r="P350" s="1"/>
      <c r="Q350" s="1"/>
      <c r="R350" s="1"/>
      <c r="S350" s="1"/>
      <c r="T350" s="1"/>
      <c r="U350" s="1"/>
      <c r="V350" s="1"/>
      <c r="W350" s="5"/>
      <c r="X350" s="5"/>
      <c r="Y350" s="5"/>
      <c r="Z350" s="5"/>
    </row>
    <row r="351" ht="14.25" customHeight="1">
      <c r="A351" s="137">
        <v>9.0</v>
      </c>
      <c r="B351" s="138" t="str">
        <f t="shared" si="3"/>
        <v>EPS are below due to net income amount</v>
      </c>
      <c r="C351" s="10"/>
      <c r="D351" s="139"/>
      <c r="E351" s="37"/>
      <c r="F351" s="139"/>
      <c r="G351" s="10"/>
      <c r="H351" s="1"/>
      <c r="I351" s="9"/>
      <c r="J351" s="9"/>
      <c r="K351" s="9"/>
      <c r="L351" s="1"/>
      <c r="M351" s="1"/>
      <c r="N351" s="1"/>
      <c r="O351" s="1"/>
      <c r="P351" s="1"/>
      <c r="Q351" s="1"/>
      <c r="R351" s="1"/>
      <c r="S351" s="1"/>
      <c r="T351" s="1"/>
      <c r="U351" s="1"/>
      <c r="V351" s="1"/>
      <c r="W351" s="5"/>
      <c r="X351" s="5"/>
      <c r="Y351" s="5"/>
      <c r="Z351" s="5"/>
    </row>
    <row r="352" ht="14.25" customHeight="1">
      <c r="A352" s="137">
        <v>10.0</v>
      </c>
      <c r="B352" s="138" t="str">
        <f t="shared" si="3"/>
        <v>Cost of pairs sold is 52% of Gross revenue and too expensive</v>
      </c>
      <c r="C352" s="10"/>
      <c r="D352" s="139"/>
      <c r="E352" s="37"/>
      <c r="F352" s="139"/>
      <c r="G352" s="10"/>
      <c r="H352" s="1"/>
      <c r="I352" s="9"/>
      <c r="J352" s="9"/>
      <c r="K352" s="9"/>
      <c r="L352" s="1"/>
      <c r="M352" s="1"/>
      <c r="N352" s="1"/>
      <c r="O352" s="1"/>
      <c r="P352" s="1"/>
      <c r="Q352" s="1"/>
      <c r="R352" s="1"/>
      <c r="S352" s="1"/>
      <c r="T352" s="1"/>
      <c r="U352" s="1"/>
      <c r="V352" s="1"/>
      <c r="W352" s="5"/>
      <c r="X352" s="5"/>
      <c r="Y352" s="5"/>
      <c r="Z352" s="5"/>
    </row>
    <row r="353" ht="14.25" customHeight="1">
      <c r="A353" s="10"/>
      <c r="B353" s="10"/>
      <c r="C353" s="10"/>
      <c r="D353" s="10"/>
      <c r="E353" s="10"/>
      <c r="F353" s="10"/>
      <c r="G353" s="10"/>
      <c r="H353" s="1"/>
      <c r="I353" s="9"/>
      <c r="J353" s="9"/>
      <c r="K353" s="9"/>
      <c r="L353" s="1"/>
      <c r="M353" s="1"/>
      <c r="N353" s="1"/>
      <c r="O353" s="1"/>
      <c r="P353" s="1"/>
      <c r="Q353" s="1"/>
      <c r="R353" s="1"/>
      <c r="S353" s="1"/>
      <c r="T353" s="1"/>
      <c r="U353" s="1"/>
      <c r="V353" s="1"/>
      <c r="W353" s="5"/>
      <c r="X353" s="5"/>
      <c r="Y353" s="5"/>
      <c r="Z353" s="5"/>
    </row>
    <row r="354" ht="14.25" customHeight="1">
      <c r="A354" s="10"/>
      <c r="B354" s="10"/>
      <c r="C354" s="10"/>
      <c r="D354" s="140" t="s">
        <v>196</v>
      </c>
      <c r="E354" s="52"/>
      <c r="F354" s="140" t="s">
        <v>196</v>
      </c>
      <c r="G354" s="10"/>
      <c r="H354" s="1"/>
      <c r="I354" s="9"/>
      <c r="J354" s="9"/>
      <c r="K354" s="9"/>
      <c r="L354" s="1"/>
      <c r="M354" s="1"/>
      <c r="N354" s="1"/>
      <c r="O354" s="1"/>
      <c r="P354" s="1"/>
      <c r="Q354" s="1"/>
      <c r="R354" s="1"/>
      <c r="S354" s="1"/>
      <c r="T354" s="1"/>
      <c r="U354" s="1"/>
      <c r="V354" s="1"/>
      <c r="W354" s="5"/>
      <c r="X354" s="5"/>
      <c r="Y354" s="5"/>
      <c r="Z354" s="5"/>
    </row>
    <row r="355" ht="14.25" customHeight="1">
      <c r="A355" s="10"/>
      <c r="B355" s="10"/>
      <c r="C355" s="10"/>
      <c r="D355" s="10"/>
      <c r="E355" s="10"/>
      <c r="F355" s="10"/>
      <c r="G355" s="10"/>
      <c r="H355" s="1"/>
      <c r="I355" s="9"/>
      <c r="J355" s="9"/>
      <c r="K355" s="9"/>
      <c r="L355" s="1"/>
      <c r="M355" s="1"/>
      <c r="N355" s="1"/>
      <c r="O355" s="1"/>
      <c r="P355" s="1"/>
      <c r="Q355" s="1"/>
      <c r="R355" s="1"/>
      <c r="S355" s="1"/>
      <c r="T355" s="1"/>
      <c r="U355" s="1"/>
      <c r="V355" s="1"/>
      <c r="W355" s="5"/>
      <c r="X355" s="5"/>
      <c r="Y355" s="5"/>
      <c r="Z355" s="5"/>
    </row>
    <row r="356" ht="14.25" customHeight="1">
      <c r="A356" s="135"/>
      <c r="B356" s="136" t="str">
        <f>B69</f>
        <v>Opportunities</v>
      </c>
      <c r="C356" s="10"/>
      <c r="D356" s="10"/>
      <c r="E356" s="10"/>
      <c r="F356" s="10"/>
      <c r="G356" s="10"/>
      <c r="H356" s="1"/>
      <c r="I356" s="9"/>
      <c r="J356" s="9"/>
      <c r="K356" s="9"/>
      <c r="L356" s="1"/>
      <c r="M356" s="1"/>
      <c r="N356" s="1"/>
      <c r="O356" s="1"/>
      <c r="P356" s="1"/>
      <c r="Q356" s="1"/>
      <c r="R356" s="1"/>
      <c r="S356" s="1"/>
      <c r="T356" s="1"/>
      <c r="U356" s="1"/>
      <c r="V356" s="1"/>
      <c r="W356" s="5"/>
      <c r="X356" s="5"/>
      <c r="Y356" s="5"/>
      <c r="Z356" s="5"/>
    </row>
    <row r="357" ht="14.25" customHeight="1">
      <c r="A357" s="137">
        <f t="shared" ref="A357:B357" si="4">A70</f>
        <v>1</v>
      </c>
      <c r="B357" s="138" t="str">
        <f t="shared" si="4"/>
        <v>Private label demand is increasing 9-11%</v>
      </c>
      <c r="C357" s="10"/>
      <c r="D357" s="139"/>
      <c r="E357" s="37"/>
      <c r="F357" s="139"/>
      <c r="G357" s="10"/>
      <c r="H357" s="1"/>
      <c r="I357" s="9"/>
      <c r="J357" s="9"/>
      <c r="K357" s="9"/>
      <c r="L357" s="1"/>
      <c r="M357" s="1"/>
      <c r="N357" s="1"/>
      <c r="O357" s="1"/>
      <c r="P357" s="1"/>
      <c r="Q357" s="1"/>
      <c r="R357" s="1"/>
      <c r="S357" s="1"/>
      <c r="T357" s="1"/>
      <c r="U357" s="1"/>
      <c r="V357" s="1"/>
      <c r="W357" s="5"/>
      <c r="X357" s="5"/>
      <c r="Y357" s="5"/>
      <c r="Z357" s="5"/>
    </row>
    <row r="358" ht="14.25" customHeight="1">
      <c r="A358" s="137">
        <f t="shared" ref="A358:B358" si="5">A71</f>
        <v>2</v>
      </c>
      <c r="B358" s="138" t="str">
        <f t="shared" si="5"/>
        <v>No runaway industry leader</v>
      </c>
      <c r="C358" s="10"/>
      <c r="D358" s="139"/>
      <c r="E358" s="37"/>
      <c r="F358" s="139"/>
      <c r="G358" s="10"/>
      <c r="H358" s="1"/>
      <c r="I358" s="9"/>
      <c r="J358" s="9"/>
      <c r="K358" s="9"/>
      <c r="L358" s="1"/>
      <c r="M358" s="1"/>
      <c r="N358" s="1"/>
      <c r="O358" s="1"/>
      <c r="P358" s="1"/>
      <c r="Q358" s="1"/>
      <c r="R358" s="1"/>
      <c r="S358" s="1"/>
      <c r="T358" s="1"/>
      <c r="U358" s="1"/>
      <c r="V358" s="1"/>
      <c r="W358" s="5"/>
      <c r="X358" s="5"/>
      <c r="Y358" s="5"/>
      <c r="Z358" s="5"/>
    </row>
    <row r="359" ht="14.25" customHeight="1">
      <c r="A359" s="137">
        <f t="shared" ref="A359:B359" si="6">A72</f>
        <v>3</v>
      </c>
      <c r="B359" s="138" t="str">
        <f t="shared" si="6"/>
        <v>Interest rates are favorable for good credit rating</v>
      </c>
      <c r="C359" s="10"/>
      <c r="D359" s="139"/>
      <c r="E359" s="37"/>
      <c r="F359" s="139"/>
      <c r="G359" s="10"/>
      <c r="H359" s="1"/>
      <c r="I359" s="9"/>
      <c r="J359" s="9"/>
      <c r="K359" s="9"/>
      <c r="L359" s="1"/>
      <c r="M359" s="1"/>
      <c r="N359" s="1"/>
      <c r="O359" s="1"/>
      <c r="P359" s="1"/>
      <c r="Q359" s="1"/>
      <c r="R359" s="1"/>
      <c r="S359" s="1"/>
      <c r="T359" s="1"/>
      <c r="U359" s="1"/>
      <c r="V359" s="1"/>
      <c r="W359" s="5"/>
      <c r="X359" s="5"/>
      <c r="Y359" s="5"/>
      <c r="Z359" s="5"/>
    </row>
    <row r="360" ht="14.25" customHeight="1">
      <c r="A360" s="137">
        <f t="shared" ref="A360:B360" si="7">A73</f>
        <v>4</v>
      </c>
      <c r="B360" s="138" t="str">
        <f t="shared" si="7"/>
        <v>USD is strengthening</v>
      </c>
      <c r="C360" s="10"/>
      <c r="D360" s="139"/>
      <c r="E360" s="37"/>
      <c r="F360" s="139"/>
      <c r="G360" s="10"/>
      <c r="H360" s="1"/>
      <c r="I360" s="9"/>
      <c r="J360" s="9"/>
      <c r="K360" s="9"/>
      <c r="L360" s="1"/>
      <c r="M360" s="1"/>
      <c r="N360" s="1"/>
      <c r="O360" s="1"/>
      <c r="P360" s="1"/>
      <c r="Q360" s="1"/>
      <c r="R360" s="1"/>
      <c r="S360" s="1"/>
      <c r="T360" s="1"/>
      <c r="U360" s="1"/>
      <c r="V360" s="1"/>
      <c r="W360" s="5"/>
      <c r="X360" s="5"/>
      <c r="Y360" s="5"/>
      <c r="Z360" s="5"/>
    </row>
    <row r="361" ht="14.25" customHeight="1">
      <c r="A361" s="137">
        <f t="shared" ref="A361:B361" si="8">A74</f>
        <v>5</v>
      </c>
      <c r="B361" s="138" t="str">
        <f t="shared" si="8"/>
        <v>AP and LA remain low cost opportunities with exchange rates</v>
      </c>
      <c r="C361" s="10"/>
      <c r="D361" s="139"/>
      <c r="E361" s="37"/>
      <c r="F361" s="139"/>
      <c r="G361" s="10"/>
      <c r="H361" s="1"/>
      <c r="I361" s="9"/>
      <c r="J361" s="9"/>
      <c r="K361" s="9"/>
      <c r="L361" s="1"/>
      <c r="M361" s="1"/>
      <c r="N361" s="1"/>
      <c r="O361" s="1"/>
      <c r="P361" s="1"/>
      <c r="Q361" s="1"/>
      <c r="R361" s="1"/>
      <c r="S361" s="1"/>
      <c r="T361" s="1"/>
      <c r="U361" s="1"/>
      <c r="V361" s="1"/>
      <c r="W361" s="5"/>
      <c r="X361" s="5"/>
      <c r="Y361" s="5"/>
      <c r="Z361" s="5"/>
    </row>
    <row r="362" ht="14.25" customHeight="1">
      <c r="A362" s="137">
        <f t="shared" ref="A362:B362" si="9">A75</f>
        <v>6</v>
      </c>
      <c r="B362" s="138" t="str">
        <f t="shared" si="9"/>
        <v>Branded market continues to grow in demand</v>
      </c>
      <c r="C362" s="10"/>
      <c r="D362" s="139"/>
      <c r="E362" s="37"/>
      <c r="F362" s="139"/>
      <c r="G362" s="10"/>
      <c r="H362" s="1"/>
      <c r="I362" s="9"/>
      <c r="J362" s="9"/>
      <c r="K362" s="9"/>
      <c r="L362" s="1"/>
      <c r="M362" s="1"/>
      <c r="N362" s="1"/>
      <c r="O362" s="1"/>
      <c r="P362" s="1"/>
      <c r="Q362" s="1"/>
      <c r="R362" s="1"/>
      <c r="S362" s="1"/>
      <c r="T362" s="1"/>
      <c r="U362" s="1"/>
      <c r="V362" s="1"/>
      <c r="W362" s="5"/>
      <c r="X362" s="5"/>
      <c r="Y362" s="5"/>
      <c r="Z362" s="5"/>
    </row>
    <row r="363" ht="14.25" customHeight="1">
      <c r="A363" s="137">
        <f t="shared" ref="A363:B363" si="10">A76</f>
        <v>7</v>
      </c>
      <c r="B363" s="138" t="str">
        <f t="shared" si="10"/>
        <v>No one region is dominated by a competitor</v>
      </c>
      <c r="C363" s="10"/>
      <c r="D363" s="139"/>
      <c r="E363" s="37"/>
      <c r="F363" s="139"/>
      <c r="G363" s="10"/>
      <c r="H363" s="1"/>
      <c r="I363" s="9"/>
      <c r="J363" s="9"/>
      <c r="K363" s="9"/>
      <c r="L363" s="1"/>
      <c r="M363" s="1"/>
      <c r="N363" s="1"/>
      <c r="O363" s="1"/>
      <c r="P363" s="1"/>
      <c r="Q363" s="1"/>
      <c r="R363" s="1"/>
      <c r="S363" s="1"/>
      <c r="T363" s="1"/>
      <c r="U363" s="1"/>
      <c r="V363" s="1"/>
      <c r="W363" s="5"/>
      <c r="X363" s="5"/>
      <c r="Y363" s="5"/>
      <c r="Z363" s="5"/>
    </row>
    <row r="364" ht="14.25" customHeight="1">
      <c r="A364" s="137">
        <f t="shared" ref="A364:B364" si="11">A77</f>
        <v>8</v>
      </c>
      <c r="B364" s="138" t="str">
        <f t="shared" si="11"/>
        <v>Majority of market is grouped together with price and model numbers</v>
      </c>
      <c r="C364" s="10"/>
      <c r="D364" s="139"/>
      <c r="E364" s="37"/>
      <c r="F364" s="139"/>
      <c r="G364" s="10"/>
      <c r="H364" s="1"/>
      <c r="I364" s="1"/>
      <c r="J364" s="1"/>
      <c r="K364" s="9"/>
      <c r="L364" s="1"/>
      <c r="M364" s="1"/>
      <c r="N364" s="1"/>
      <c r="O364" s="1"/>
      <c r="P364" s="1"/>
      <c r="Q364" s="1"/>
      <c r="R364" s="1"/>
      <c r="S364" s="1"/>
      <c r="T364" s="1"/>
      <c r="U364" s="1"/>
      <c r="V364" s="1"/>
      <c r="W364" s="5"/>
      <c r="X364" s="5"/>
      <c r="Y364" s="5"/>
      <c r="Z364" s="5"/>
    </row>
    <row r="365" ht="14.25" customHeight="1">
      <c r="A365" s="137">
        <f t="shared" ref="A365:B365" si="12">A78</f>
        <v>9</v>
      </c>
      <c r="B365" s="138" t="str">
        <f t="shared" si="12"/>
        <v>Not all companies are bidding on private lable sales</v>
      </c>
      <c r="C365" s="10"/>
      <c r="D365" s="139"/>
      <c r="E365" s="37"/>
      <c r="F365" s="139"/>
      <c r="G365" s="10"/>
      <c r="H365" s="1"/>
      <c r="I365" s="1"/>
      <c r="J365" s="1"/>
      <c r="K365" s="9"/>
      <c r="L365" s="1"/>
      <c r="M365" s="1"/>
      <c r="N365" s="1"/>
      <c r="O365" s="1"/>
      <c r="P365" s="1"/>
      <c r="Q365" s="1"/>
      <c r="R365" s="1"/>
      <c r="S365" s="1"/>
      <c r="T365" s="1"/>
      <c r="U365" s="1"/>
      <c r="V365" s="1"/>
      <c r="W365" s="5"/>
      <c r="X365" s="5"/>
      <c r="Y365" s="5"/>
      <c r="Z365" s="5"/>
    </row>
    <row r="366" ht="14.25" customHeight="1">
      <c r="A366" s="137">
        <f t="shared" ref="A366:B366" si="13">A79</f>
        <v>10</v>
      </c>
      <c r="B366" s="138" t="str">
        <f t="shared" si="13"/>
        <v>Sales are gained by other industries' shortages</v>
      </c>
      <c r="C366" s="10"/>
      <c r="D366" s="139"/>
      <c r="E366" s="37"/>
      <c r="F366" s="139"/>
      <c r="G366" s="10"/>
      <c r="H366" s="1"/>
      <c r="I366" s="1"/>
      <c r="J366" s="1"/>
      <c r="K366" s="9"/>
      <c r="L366" s="1"/>
      <c r="M366" s="1"/>
      <c r="N366" s="1"/>
      <c r="O366" s="1"/>
      <c r="P366" s="1"/>
      <c r="Q366" s="1"/>
      <c r="R366" s="1"/>
      <c r="S366" s="1"/>
      <c r="T366" s="1"/>
      <c r="U366" s="1"/>
      <c r="V366" s="1"/>
      <c r="W366" s="5"/>
      <c r="X366" s="5"/>
      <c r="Y366" s="5"/>
      <c r="Z366" s="5"/>
    </row>
    <row r="367" ht="14.25" customHeight="1">
      <c r="A367" s="10"/>
      <c r="B367" s="10"/>
      <c r="C367" s="10"/>
      <c r="D367" s="10"/>
      <c r="E367" s="10"/>
      <c r="F367" s="10"/>
      <c r="G367" s="10"/>
      <c r="H367" s="1"/>
      <c r="I367" s="1"/>
      <c r="J367" s="1"/>
      <c r="K367" s="9"/>
      <c r="L367" s="1"/>
      <c r="M367" s="1"/>
      <c r="N367" s="1"/>
      <c r="O367" s="1"/>
      <c r="P367" s="1"/>
      <c r="Q367" s="1"/>
      <c r="R367" s="1"/>
      <c r="S367" s="1"/>
      <c r="T367" s="1"/>
      <c r="U367" s="1"/>
      <c r="V367" s="1"/>
      <c r="W367" s="5"/>
      <c r="X367" s="5"/>
      <c r="Y367" s="5"/>
      <c r="Z367" s="5"/>
    </row>
    <row r="368" ht="14.25" customHeight="1">
      <c r="A368" s="10"/>
      <c r="B368" s="10"/>
      <c r="C368" s="10"/>
      <c r="D368" s="140" t="s">
        <v>196</v>
      </c>
      <c r="E368" s="52"/>
      <c r="F368" s="140" t="s">
        <v>196</v>
      </c>
      <c r="G368" s="10"/>
      <c r="H368" s="1"/>
      <c r="I368" s="1"/>
      <c r="J368" s="1"/>
      <c r="K368" s="9"/>
      <c r="L368" s="1"/>
      <c r="M368" s="1"/>
      <c r="N368" s="1"/>
      <c r="O368" s="1"/>
      <c r="P368" s="1"/>
      <c r="Q368" s="1"/>
      <c r="R368" s="1"/>
      <c r="S368" s="1"/>
      <c r="T368" s="1"/>
      <c r="U368" s="1"/>
      <c r="V368" s="1"/>
      <c r="W368" s="5"/>
      <c r="X368" s="5"/>
      <c r="Y368" s="5"/>
      <c r="Z368" s="5"/>
    </row>
    <row r="369" ht="14.25" customHeight="1">
      <c r="A369" s="10"/>
      <c r="B369" s="10"/>
      <c r="C369" s="10"/>
      <c r="D369" s="10"/>
      <c r="E369" s="10"/>
      <c r="F369" s="10"/>
      <c r="G369" s="10"/>
      <c r="H369" s="1"/>
      <c r="I369" s="1"/>
      <c r="J369" s="1"/>
      <c r="K369" s="9"/>
      <c r="L369" s="1"/>
      <c r="M369" s="1"/>
      <c r="N369" s="1"/>
      <c r="O369" s="1"/>
      <c r="P369" s="1"/>
      <c r="Q369" s="1"/>
      <c r="R369" s="1"/>
      <c r="S369" s="1"/>
      <c r="T369" s="1"/>
      <c r="U369" s="1"/>
      <c r="V369" s="1"/>
      <c r="W369" s="5"/>
      <c r="X369" s="5"/>
      <c r="Y369" s="5"/>
      <c r="Z369" s="5"/>
    </row>
    <row r="370" ht="14.25" customHeight="1">
      <c r="A370" s="135"/>
      <c r="B370" s="136" t="s">
        <v>58</v>
      </c>
      <c r="C370" s="10"/>
      <c r="D370" s="10"/>
      <c r="E370" s="10"/>
      <c r="F370" s="10"/>
      <c r="G370" s="10"/>
      <c r="H370" s="1"/>
      <c r="I370" s="1"/>
      <c r="J370" s="1"/>
      <c r="K370" s="9"/>
      <c r="L370" s="1"/>
      <c r="M370" s="1"/>
      <c r="N370" s="1"/>
      <c r="O370" s="1"/>
      <c r="P370" s="1"/>
      <c r="Q370" s="1"/>
      <c r="R370" s="1"/>
      <c r="S370" s="1"/>
      <c r="T370" s="1"/>
      <c r="U370" s="1"/>
      <c r="V370" s="1"/>
      <c r="W370" s="5"/>
      <c r="X370" s="5"/>
      <c r="Y370" s="5"/>
      <c r="Z370" s="5"/>
    </row>
    <row r="371" ht="14.25" customHeight="1">
      <c r="A371" s="137">
        <v>1.0</v>
      </c>
      <c r="B371" s="138" t="str">
        <f t="shared" ref="B371:B380" si="14">B82</f>
        <v>Increased superior material usage across the industry has raised the over all cost</v>
      </c>
      <c r="C371" s="10"/>
      <c r="D371" s="139"/>
      <c r="E371" s="37"/>
      <c r="F371" s="139"/>
      <c r="G371" s="10"/>
      <c r="H371" s="1"/>
      <c r="I371" s="1"/>
      <c r="J371" s="1"/>
      <c r="K371" s="9"/>
      <c r="L371" s="1"/>
      <c r="M371" s="1"/>
      <c r="N371" s="1"/>
      <c r="O371" s="1"/>
      <c r="P371" s="1"/>
      <c r="Q371" s="1"/>
      <c r="R371" s="1"/>
      <c r="S371" s="1"/>
      <c r="T371" s="1"/>
      <c r="U371" s="1"/>
      <c r="V371" s="1"/>
      <c r="W371" s="5"/>
      <c r="X371" s="5"/>
      <c r="Y371" s="5"/>
      <c r="Z371" s="5"/>
    </row>
    <row r="372" ht="14.25" customHeight="1">
      <c r="A372" s="137">
        <v>2.0</v>
      </c>
      <c r="B372" s="138" t="str">
        <f t="shared" si="14"/>
        <v>Company D adjusted their strategy in LA mimicking our's</v>
      </c>
      <c r="C372" s="10"/>
      <c r="D372" s="139"/>
      <c r="E372" s="37"/>
      <c r="F372" s="139"/>
      <c r="G372" s="10"/>
      <c r="H372" s="1"/>
      <c r="I372" s="1"/>
      <c r="J372" s="1"/>
      <c r="K372" s="9"/>
      <c r="L372" s="1"/>
      <c r="M372" s="1"/>
      <c r="N372" s="1"/>
      <c r="O372" s="1"/>
      <c r="P372" s="1"/>
      <c r="Q372" s="1"/>
      <c r="R372" s="1"/>
      <c r="S372" s="1"/>
      <c r="T372" s="1"/>
      <c r="U372" s="1"/>
      <c r="V372" s="1"/>
      <c r="W372" s="5"/>
      <c r="X372" s="5"/>
      <c r="Y372" s="5"/>
      <c r="Z372" s="5"/>
    </row>
    <row r="373" ht="14.25" customHeight="1">
      <c r="A373" s="137">
        <v>3.0</v>
      </c>
      <c r="B373" s="138" t="str">
        <f t="shared" si="14"/>
        <v>Branded demand will fall from 5-7% to 3-5% growth in NA and EA</v>
      </c>
      <c r="C373" s="10"/>
      <c r="D373" s="139"/>
      <c r="E373" s="37"/>
      <c r="F373" s="139"/>
      <c r="G373" s="10"/>
      <c r="H373" s="1"/>
      <c r="I373" s="1"/>
      <c r="J373" s="1"/>
      <c r="K373" s="9"/>
      <c r="L373" s="1"/>
      <c r="M373" s="1"/>
      <c r="N373" s="1"/>
      <c r="O373" s="1"/>
      <c r="P373" s="1"/>
      <c r="Q373" s="1"/>
      <c r="R373" s="1"/>
      <c r="S373" s="1"/>
      <c r="T373" s="1"/>
      <c r="U373" s="1"/>
      <c r="V373" s="1"/>
      <c r="W373" s="5"/>
      <c r="X373" s="5"/>
      <c r="Y373" s="5"/>
      <c r="Z373" s="5"/>
    </row>
    <row r="374" ht="14.25" customHeight="1">
      <c r="A374" s="137">
        <v>4.0</v>
      </c>
      <c r="B374" s="138" t="str">
        <f t="shared" si="14"/>
        <v>Lower demand growth means tighter market shares competition</v>
      </c>
      <c r="C374" s="10"/>
      <c r="D374" s="139"/>
      <c r="E374" s="37"/>
      <c r="F374" s="139"/>
      <c r="G374" s="10"/>
      <c r="H374" s="1"/>
      <c r="I374" s="1"/>
      <c r="J374" s="1"/>
      <c r="K374" s="9"/>
      <c r="L374" s="1"/>
      <c r="M374" s="1"/>
      <c r="N374" s="1"/>
      <c r="O374" s="1"/>
      <c r="P374" s="1"/>
      <c r="Q374" s="1"/>
      <c r="R374" s="1"/>
      <c r="S374" s="1"/>
      <c r="T374" s="1"/>
      <c r="U374" s="1"/>
      <c r="V374" s="1"/>
      <c r="W374" s="5"/>
      <c r="X374" s="5"/>
      <c r="Y374" s="5"/>
      <c r="Z374" s="5"/>
    </row>
    <row r="375" ht="14.25" customHeight="1">
      <c r="A375" s="137">
        <v>5.0</v>
      </c>
      <c r="B375" s="138" t="str">
        <f t="shared" si="14"/>
        <v>Companies A,C,D, and F are strong competitiion for private label</v>
      </c>
      <c r="C375" s="10"/>
      <c r="D375" s="139"/>
      <c r="E375" s="37"/>
      <c r="F375" s="139"/>
      <c r="G375" s="10"/>
      <c r="H375" s="1"/>
      <c r="I375" s="1"/>
      <c r="J375" s="1"/>
      <c r="K375" s="9"/>
      <c r="L375" s="1"/>
      <c r="M375" s="1"/>
      <c r="N375" s="1"/>
      <c r="O375" s="1"/>
      <c r="P375" s="1"/>
      <c r="Q375" s="1"/>
      <c r="R375" s="1"/>
      <c r="S375" s="1"/>
      <c r="T375" s="1"/>
      <c r="U375" s="1"/>
      <c r="V375" s="1"/>
      <c r="W375" s="5"/>
      <c r="X375" s="5"/>
      <c r="Y375" s="5"/>
      <c r="Z375" s="5"/>
    </row>
    <row r="376" ht="14.25" customHeight="1">
      <c r="A376" s="137">
        <v>6.0</v>
      </c>
      <c r="B376" s="138" t="str">
        <f t="shared" si="14"/>
        <v>Heavy bidding on key celebrity endorsements makes bids unpredictable and costly</v>
      </c>
      <c r="C376" s="10"/>
      <c r="D376" s="139"/>
      <c r="E376" s="37"/>
      <c r="F376" s="139"/>
      <c r="G376" s="10"/>
      <c r="H376" s="1"/>
      <c r="I376" s="1"/>
      <c r="J376" s="1"/>
      <c r="K376" s="9"/>
      <c r="L376" s="1"/>
      <c r="M376" s="1"/>
      <c r="N376" s="1"/>
      <c r="O376" s="1"/>
      <c r="P376" s="1"/>
      <c r="Q376" s="1"/>
      <c r="R376" s="1"/>
      <c r="S376" s="1"/>
      <c r="T376" s="1"/>
      <c r="U376" s="1"/>
      <c r="V376" s="1"/>
      <c r="W376" s="5"/>
      <c r="X376" s="5"/>
      <c r="Y376" s="5"/>
      <c r="Z376" s="5"/>
    </row>
    <row r="377" ht="14.25" customHeight="1">
      <c r="A377" s="137">
        <v>7.0</v>
      </c>
      <c r="B377" s="138" t="str">
        <f t="shared" si="14"/>
        <v>Marketing and advertising rates are rising dramaticly for market shares</v>
      </c>
      <c r="C377" s="10"/>
      <c r="D377" s="139"/>
      <c r="E377" s="37"/>
      <c r="F377" s="139"/>
      <c r="G377" s="10"/>
      <c r="H377" s="1"/>
      <c r="I377" s="1"/>
      <c r="J377" s="1"/>
      <c r="K377" s="9"/>
      <c r="L377" s="1"/>
      <c r="M377" s="1"/>
      <c r="N377" s="1"/>
      <c r="O377" s="1"/>
      <c r="P377" s="1"/>
      <c r="Q377" s="1"/>
      <c r="R377" s="1"/>
      <c r="S377" s="1"/>
      <c r="T377" s="1"/>
      <c r="U377" s="1"/>
      <c r="V377" s="1"/>
      <c r="W377" s="5"/>
      <c r="X377" s="5"/>
      <c r="Y377" s="5"/>
      <c r="Z377" s="5"/>
    </row>
    <row r="378" ht="14.25" customHeight="1">
      <c r="A378" s="137">
        <v>8.0</v>
      </c>
      <c r="B378" s="138" t="str">
        <f t="shared" si="14"/>
        <v>EA remains high cost for imports while Euro is stronger than USD</v>
      </c>
      <c r="C378" s="10"/>
      <c r="D378" s="139"/>
      <c r="E378" s="37"/>
      <c r="F378" s="139"/>
      <c r="G378" s="10"/>
      <c r="H378" s="1"/>
      <c r="I378" s="1"/>
      <c r="J378" s="1"/>
      <c r="K378" s="9"/>
      <c r="L378" s="1"/>
      <c r="M378" s="1"/>
      <c r="N378" s="1"/>
      <c r="O378" s="1"/>
      <c r="P378" s="1"/>
      <c r="Q378" s="1"/>
      <c r="R378" s="1"/>
      <c r="S378" s="1"/>
      <c r="T378" s="1"/>
      <c r="U378" s="1"/>
      <c r="V378" s="1"/>
      <c r="W378" s="5"/>
      <c r="X378" s="5"/>
      <c r="Y378" s="5"/>
      <c r="Z378" s="5"/>
    </row>
    <row r="379" ht="14.25" customHeight="1">
      <c r="A379" s="137">
        <v>9.0</v>
      </c>
      <c r="B379" s="138" t="str">
        <f t="shared" si="14"/>
        <v>Competition producing in EA gaining cost advantage and savings</v>
      </c>
      <c r="C379" s="10"/>
      <c r="D379" s="139"/>
      <c r="E379" s="37"/>
      <c r="F379" s="139"/>
      <c r="G379" s="10"/>
      <c r="H379" s="1"/>
      <c r="I379" s="1"/>
      <c r="J379" s="1"/>
      <c r="K379" s="9"/>
      <c r="L379" s="1"/>
      <c r="M379" s="1"/>
      <c r="N379" s="1"/>
      <c r="O379" s="1"/>
      <c r="P379" s="1"/>
      <c r="Q379" s="1"/>
      <c r="R379" s="1"/>
      <c r="S379" s="1"/>
      <c r="T379" s="1"/>
      <c r="U379" s="1"/>
      <c r="V379" s="1"/>
      <c r="W379" s="5"/>
      <c r="X379" s="5"/>
      <c r="Y379" s="5"/>
      <c r="Z379" s="5"/>
    </row>
    <row r="380" ht="14.25" customHeight="1">
      <c r="A380" s="137">
        <v>10.0</v>
      </c>
      <c r="B380" s="138" t="str">
        <f t="shared" si="14"/>
        <v>Overall SQ rating and product price continue to rise across the industry</v>
      </c>
      <c r="C380" s="10"/>
      <c r="D380" s="139"/>
      <c r="E380" s="37"/>
      <c r="F380" s="139"/>
      <c r="G380" s="10"/>
      <c r="H380" s="1"/>
      <c r="I380" s="1"/>
      <c r="J380" s="1"/>
      <c r="K380" s="9"/>
      <c r="L380" s="1"/>
      <c r="M380" s="1"/>
      <c r="N380" s="1"/>
      <c r="O380" s="1"/>
      <c r="P380" s="1"/>
      <c r="Q380" s="1"/>
      <c r="R380" s="1"/>
      <c r="S380" s="1"/>
      <c r="T380" s="1"/>
      <c r="U380" s="1"/>
      <c r="V380" s="1"/>
      <c r="W380" s="5"/>
      <c r="X380" s="5"/>
      <c r="Y380" s="5"/>
      <c r="Z380" s="5"/>
    </row>
    <row r="381" ht="14.25" customHeight="1">
      <c r="A381" s="10"/>
      <c r="B381" s="10"/>
      <c r="C381" s="10"/>
      <c r="D381" s="10"/>
      <c r="E381" s="10"/>
      <c r="F381" s="10"/>
      <c r="G381" s="10"/>
      <c r="H381" s="1"/>
      <c r="I381" s="1"/>
      <c r="J381" s="1"/>
      <c r="K381" s="9"/>
      <c r="L381" s="1"/>
      <c r="M381" s="1"/>
      <c r="N381" s="1"/>
      <c r="O381" s="1"/>
      <c r="P381" s="1"/>
      <c r="Q381" s="1"/>
      <c r="R381" s="1"/>
      <c r="S381" s="1"/>
      <c r="T381" s="1"/>
      <c r="U381" s="1"/>
      <c r="V381" s="1"/>
      <c r="W381" s="5"/>
      <c r="X381" s="5"/>
      <c r="Y381" s="5"/>
      <c r="Z381" s="5"/>
    </row>
    <row r="382" ht="14.25" customHeight="1">
      <c r="A382" s="9"/>
      <c r="B382" s="9"/>
      <c r="C382" s="9"/>
      <c r="D382" s="9"/>
      <c r="E382" s="9"/>
      <c r="F382" s="9"/>
      <c r="G382" s="9"/>
      <c r="H382" s="1"/>
      <c r="I382" s="1"/>
      <c r="J382" s="1"/>
      <c r="K382" s="9"/>
      <c r="L382" s="1"/>
      <c r="M382" s="1"/>
      <c r="N382" s="1"/>
      <c r="O382" s="1"/>
      <c r="P382" s="1"/>
      <c r="Q382" s="1"/>
      <c r="R382" s="1"/>
      <c r="S382" s="1"/>
      <c r="T382" s="1"/>
      <c r="U382" s="1"/>
      <c r="V382" s="1"/>
      <c r="W382" s="5"/>
      <c r="X382" s="5"/>
      <c r="Y382" s="5"/>
      <c r="Z382" s="5"/>
    </row>
    <row r="383" ht="14.25" customHeight="1">
      <c r="A383" s="9"/>
      <c r="B383" s="9"/>
      <c r="C383" s="9"/>
      <c r="D383" s="9"/>
      <c r="E383" s="9"/>
      <c r="F383" s="9"/>
      <c r="G383" s="9"/>
      <c r="H383" s="1"/>
      <c r="I383" s="1"/>
      <c r="J383" s="1"/>
      <c r="K383" s="9"/>
      <c r="L383" s="1"/>
      <c r="M383" s="1"/>
      <c r="N383" s="1"/>
      <c r="O383" s="1"/>
      <c r="P383" s="1"/>
      <c r="Q383" s="1"/>
      <c r="R383" s="1"/>
      <c r="S383" s="1"/>
      <c r="T383" s="1"/>
      <c r="U383" s="1"/>
      <c r="V383" s="1"/>
      <c r="W383" s="5"/>
      <c r="X383" s="5"/>
      <c r="Y383" s="5"/>
      <c r="Z383" s="5"/>
    </row>
    <row r="384" ht="14.25" customHeight="1">
      <c r="A384" s="9"/>
      <c r="B384" s="141" t="s">
        <v>197</v>
      </c>
      <c r="C384" s="9"/>
      <c r="D384" s="9"/>
      <c r="E384" s="9"/>
      <c r="F384" s="9"/>
      <c r="G384" s="9"/>
      <c r="H384" s="1"/>
      <c r="I384" s="1"/>
      <c r="J384" s="1"/>
      <c r="K384" s="9"/>
      <c r="L384" s="1"/>
      <c r="M384" s="1"/>
      <c r="N384" s="1"/>
      <c r="O384" s="1"/>
      <c r="P384" s="1"/>
      <c r="Q384" s="1"/>
      <c r="R384" s="1"/>
      <c r="S384" s="1"/>
      <c r="T384" s="1"/>
      <c r="U384" s="1"/>
      <c r="V384" s="1"/>
      <c r="W384" s="5"/>
      <c r="X384" s="5"/>
      <c r="Y384" s="5"/>
      <c r="Z384" s="5"/>
    </row>
    <row r="385" ht="14.25" customHeight="1">
      <c r="A385" s="9"/>
      <c r="B385" s="9"/>
      <c r="C385" s="9"/>
      <c r="D385" s="9"/>
      <c r="E385" s="9"/>
      <c r="F385" s="9"/>
      <c r="G385" s="9"/>
      <c r="H385" s="9"/>
      <c r="I385" s="1"/>
      <c r="J385" s="1"/>
      <c r="K385" s="9"/>
      <c r="L385" s="1"/>
      <c r="M385" s="1"/>
      <c r="N385" s="1"/>
      <c r="O385" s="1"/>
      <c r="P385" s="1"/>
      <c r="Q385" s="1"/>
      <c r="R385" s="1"/>
      <c r="S385" s="1"/>
      <c r="T385" s="1"/>
      <c r="U385" s="1"/>
      <c r="V385" s="1"/>
      <c r="W385" s="5"/>
      <c r="X385" s="5"/>
      <c r="Y385" s="5"/>
      <c r="Z385" s="5"/>
    </row>
    <row r="386" ht="14.25" customHeight="1">
      <c r="A386" s="9"/>
      <c r="B386" s="9"/>
      <c r="C386" s="9"/>
      <c r="D386" s="9"/>
      <c r="E386" s="9"/>
      <c r="F386" s="9"/>
      <c r="G386" s="9"/>
      <c r="H386" s="9"/>
      <c r="I386" s="1"/>
      <c r="J386" s="1"/>
      <c r="K386" s="9"/>
      <c r="L386" s="1"/>
      <c r="M386" s="1"/>
      <c r="N386" s="1"/>
      <c r="O386" s="1"/>
      <c r="P386" s="1"/>
      <c r="Q386" s="1"/>
      <c r="R386" s="1"/>
      <c r="S386" s="1"/>
      <c r="T386" s="1"/>
      <c r="U386" s="1"/>
      <c r="V386" s="1"/>
      <c r="W386" s="5"/>
      <c r="X386" s="5"/>
      <c r="Y386" s="5"/>
      <c r="Z386" s="5"/>
    </row>
    <row r="387" ht="14.25" customHeight="1">
      <c r="A387" s="9"/>
      <c r="B387" s="9"/>
      <c r="C387" s="9"/>
      <c r="D387" s="9"/>
      <c r="E387" s="9"/>
      <c r="F387" s="9"/>
      <c r="G387" s="9"/>
      <c r="H387" s="9"/>
      <c r="I387" s="1"/>
      <c r="J387" s="1"/>
      <c r="K387" s="9"/>
      <c r="L387" s="1"/>
      <c r="M387" s="1"/>
      <c r="N387" s="1"/>
      <c r="O387" s="1"/>
      <c r="P387" s="1"/>
      <c r="Q387" s="1"/>
      <c r="R387" s="1"/>
      <c r="S387" s="1"/>
      <c r="T387" s="1"/>
      <c r="U387" s="1"/>
      <c r="V387" s="1"/>
      <c r="W387" s="5"/>
      <c r="X387" s="5"/>
      <c r="Y387" s="5"/>
      <c r="Z387" s="5"/>
    </row>
    <row r="388" ht="14.25" customHeight="1">
      <c r="A388" s="9"/>
      <c r="B388" s="9"/>
      <c r="C388" s="9"/>
      <c r="D388" s="9"/>
      <c r="E388" s="9"/>
      <c r="F388" s="9"/>
      <c r="G388" s="9"/>
      <c r="H388" s="9"/>
      <c r="I388" s="1"/>
      <c r="J388" s="1"/>
      <c r="K388" s="9"/>
      <c r="L388" s="1"/>
      <c r="M388" s="1"/>
      <c r="N388" s="1"/>
      <c r="O388" s="1"/>
      <c r="P388" s="1"/>
      <c r="Q388" s="1"/>
      <c r="R388" s="1"/>
      <c r="S388" s="1"/>
      <c r="T388" s="1"/>
      <c r="U388" s="1"/>
      <c r="V388" s="1"/>
      <c r="W388" s="5"/>
      <c r="X388" s="5"/>
      <c r="Y388" s="5"/>
      <c r="Z388" s="5"/>
    </row>
    <row r="389" ht="14.25" customHeight="1">
      <c r="A389" s="9"/>
      <c r="B389" s="9"/>
      <c r="C389" s="9"/>
      <c r="D389" s="9"/>
      <c r="E389" s="9"/>
      <c r="F389" s="9"/>
      <c r="G389" s="9"/>
      <c r="H389" s="9"/>
      <c r="I389" s="1"/>
      <c r="J389" s="1"/>
      <c r="K389" s="9"/>
      <c r="L389" s="1"/>
      <c r="M389" s="1"/>
      <c r="N389" s="1"/>
      <c r="O389" s="1"/>
      <c r="P389" s="1"/>
      <c r="Q389" s="1"/>
      <c r="R389" s="1"/>
      <c r="S389" s="1"/>
      <c r="T389" s="1"/>
      <c r="U389" s="1"/>
      <c r="V389" s="1"/>
      <c r="W389" s="5"/>
      <c r="X389" s="5"/>
      <c r="Y389" s="5"/>
      <c r="Z389" s="5"/>
    </row>
    <row r="390" ht="14.25" customHeight="1">
      <c r="A390" s="9"/>
      <c r="B390" s="9"/>
      <c r="C390" s="9"/>
      <c r="D390" s="9"/>
      <c r="E390" s="9"/>
      <c r="F390" s="9"/>
      <c r="G390" s="9"/>
      <c r="H390" s="9"/>
      <c r="I390" s="1"/>
      <c r="J390" s="1"/>
      <c r="K390" s="9"/>
      <c r="L390" s="1"/>
      <c r="M390" s="1"/>
      <c r="N390" s="1"/>
      <c r="O390" s="1"/>
      <c r="P390" s="1"/>
      <c r="Q390" s="1"/>
      <c r="R390" s="1"/>
      <c r="S390" s="1"/>
      <c r="T390" s="1"/>
      <c r="U390" s="1"/>
      <c r="V390" s="1"/>
      <c r="W390" s="5"/>
      <c r="X390" s="5"/>
      <c r="Y390" s="5"/>
      <c r="Z390" s="5"/>
    </row>
    <row r="391" ht="14.25" customHeight="1">
      <c r="A391" s="9"/>
      <c r="B391" s="9"/>
      <c r="C391" s="9"/>
      <c r="D391" s="9"/>
      <c r="E391" s="9"/>
      <c r="F391" s="9"/>
      <c r="G391" s="9"/>
      <c r="H391" s="9"/>
      <c r="I391" s="1"/>
      <c r="J391" s="1"/>
      <c r="K391" s="9"/>
      <c r="L391" s="1"/>
      <c r="M391" s="1"/>
      <c r="N391" s="1"/>
      <c r="O391" s="1"/>
      <c r="P391" s="1"/>
      <c r="Q391" s="1"/>
      <c r="R391" s="1"/>
      <c r="S391" s="1"/>
      <c r="T391" s="1"/>
      <c r="U391" s="1"/>
      <c r="V391" s="1"/>
      <c r="W391" s="5"/>
      <c r="X391" s="5"/>
      <c r="Y391" s="5"/>
      <c r="Z391" s="5"/>
    </row>
    <row r="392" ht="14.25" customHeight="1">
      <c r="A392" s="9"/>
      <c r="B392" s="9"/>
      <c r="C392" s="9"/>
      <c r="D392" s="9"/>
      <c r="E392" s="9"/>
      <c r="F392" s="9"/>
      <c r="G392" s="9"/>
      <c r="H392" s="9"/>
      <c r="I392" s="1"/>
      <c r="J392" s="1"/>
      <c r="K392" s="9"/>
      <c r="L392" s="1"/>
      <c r="M392" s="1"/>
      <c r="N392" s="1"/>
      <c r="O392" s="1"/>
      <c r="P392" s="1"/>
      <c r="Q392" s="1"/>
      <c r="R392" s="1"/>
      <c r="S392" s="1"/>
      <c r="T392" s="1"/>
      <c r="U392" s="1"/>
      <c r="V392" s="1"/>
      <c r="W392" s="5"/>
      <c r="X392" s="5"/>
      <c r="Y392" s="5"/>
      <c r="Z392" s="5"/>
    </row>
    <row r="393" ht="14.25" customHeight="1">
      <c r="A393" s="9"/>
      <c r="B393" s="9"/>
      <c r="C393" s="9"/>
      <c r="D393" s="9"/>
      <c r="E393" s="9"/>
      <c r="F393" s="9"/>
      <c r="G393" s="9"/>
      <c r="H393" s="9"/>
      <c r="I393" s="1"/>
      <c r="J393" s="1"/>
      <c r="K393" s="9"/>
      <c r="L393" s="1"/>
      <c r="M393" s="1"/>
      <c r="N393" s="1"/>
      <c r="O393" s="1"/>
      <c r="P393" s="1"/>
      <c r="Q393" s="1"/>
      <c r="R393" s="1"/>
      <c r="S393" s="1"/>
      <c r="T393" s="1"/>
      <c r="U393" s="1"/>
      <c r="V393" s="1"/>
      <c r="W393" s="5"/>
      <c r="X393" s="5"/>
      <c r="Y393" s="5"/>
      <c r="Z393" s="5"/>
    </row>
    <row r="394" ht="14.25" customHeight="1">
      <c r="A394" s="9"/>
      <c r="B394" s="9"/>
      <c r="C394" s="9"/>
      <c r="D394" s="9"/>
      <c r="E394" s="9"/>
      <c r="F394" s="9"/>
      <c r="G394" s="9"/>
      <c r="H394" s="9"/>
      <c r="I394" s="1"/>
      <c r="J394" s="1"/>
      <c r="K394" s="9"/>
      <c r="L394" s="1"/>
      <c r="M394" s="1"/>
      <c r="N394" s="1"/>
      <c r="O394" s="1"/>
      <c r="P394" s="1"/>
      <c r="Q394" s="1"/>
      <c r="R394" s="1"/>
      <c r="S394" s="1"/>
      <c r="T394" s="1"/>
      <c r="U394" s="1"/>
      <c r="V394" s="1"/>
      <c r="W394" s="5"/>
      <c r="X394" s="5"/>
      <c r="Y394" s="5"/>
      <c r="Z394" s="5"/>
    </row>
    <row r="395" ht="14.25" customHeight="1">
      <c r="A395" s="9"/>
      <c r="B395" s="9"/>
      <c r="C395" s="9"/>
      <c r="D395" s="9"/>
      <c r="E395" s="9"/>
      <c r="F395" s="9"/>
      <c r="G395" s="9"/>
      <c r="H395" s="9"/>
      <c r="I395" s="1"/>
      <c r="J395" s="1"/>
      <c r="K395" s="9"/>
      <c r="L395" s="1"/>
      <c r="M395" s="1"/>
      <c r="N395" s="1"/>
      <c r="O395" s="1"/>
      <c r="P395" s="1"/>
      <c r="Q395" s="1"/>
      <c r="R395" s="1"/>
      <c r="S395" s="1"/>
      <c r="T395" s="1"/>
      <c r="U395" s="1"/>
      <c r="V395" s="1"/>
      <c r="W395" s="5"/>
      <c r="X395" s="5"/>
      <c r="Y395" s="5"/>
      <c r="Z395" s="5"/>
    </row>
    <row r="396" ht="14.25" customHeight="1">
      <c r="A396" s="9"/>
      <c r="B396" s="9"/>
      <c r="C396" s="9"/>
      <c r="D396" s="9"/>
      <c r="E396" s="9"/>
      <c r="F396" s="9"/>
      <c r="G396" s="9"/>
      <c r="H396" s="9"/>
      <c r="I396" s="1"/>
      <c r="J396" s="1"/>
      <c r="K396" s="9"/>
      <c r="L396" s="1"/>
      <c r="M396" s="1"/>
      <c r="N396" s="1"/>
      <c r="O396" s="1"/>
      <c r="P396" s="1"/>
      <c r="Q396" s="1"/>
      <c r="R396" s="1"/>
      <c r="S396" s="1"/>
      <c r="T396" s="1"/>
      <c r="U396" s="1"/>
      <c r="V396" s="1"/>
      <c r="W396" s="5"/>
      <c r="X396" s="5"/>
      <c r="Y396" s="5"/>
      <c r="Z396" s="5"/>
    </row>
    <row r="397" ht="14.25" customHeight="1">
      <c r="A397" s="9"/>
      <c r="B397" s="9"/>
      <c r="C397" s="9"/>
      <c r="D397" s="9"/>
      <c r="E397" s="9"/>
      <c r="F397" s="9"/>
      <c r="G397" s="9"/>
      <c r="H397" s="9"/>
      <c r="I397" s="1"/>
      <c r="J397" s="1"/>
      <c r="K397" s="9"/>
      <c r="L397" s="1"/>
      <c r="M397" s="1"/>
      <c r="N397" s="1"/>
      <c r="O397" s="1"/>
      <c r="P397" s="1"/>
      <c r="Q397" s="1"/>
      <c r="R397" s="1"/>
      <c r="S397" s="1"/>
      <c r="T397" s="1"/>
      <c r="U397" s="1"/>
      <c r="V397" s="1"/>
      <c r="W397" s="5"/>
      <c r="X397" s="5"/>
      <c r="Y397" s="5"/>
      <c r="Z397" s="5"/>
    </row>
    <row r="398" ht="14.25" customHeight="1">
      <c r="A398" s="9"/>
      <c r="B398" s="9"/>
      <c r="C398" s="9"/>
      <c r="D398" s="9"/>
      <c r="E398" s="9"/>
      <c r="F398" s="9"/>
      <c r="G398" s="9"/>
      <c r="H398" s="9"/>
      <c r="I398" s="9"/>
      <c r="J398" s="9"/>
      <c r="K398" s="9"/>
      <c r="L398" s="1"/>
      <c r="M398" s="1"/>
      <c r="N398" s="1"/>
      <c r="O398" s="1"/>
      <c r="P398" s="1"/>
      <c r="Q398" s="1"/>
      <c r="R398" s="1"/>
      <c r="S398" s="1"/>
      <c r="T398" s="1"/>
      <c r="U398" s="1"/>
      <c r="V398" s="1"/>
      <c r="W398" s="5"/>
      <c r="X398" s="5"/>
      <c r="Y398" s="5"/>
      <c r="Z398" s="5"/>
    </row>
    <row r="399" ht="14.25" customHeight="1">
      <c r="A399" s="9"/>
      <c r="B399" s="9"/>
      <c r="C399" s="9"/>
      <c r="D399" s="9"/>
      <c r="E399" s="9"/>
      <c r="F399" s="9"/>
      <c r="G399" s="9"/>
      <c r="H399" s="9"/>
      <c r="I399" s="9"/>
      <c r="J399" s="9"/>
      <c r="K399" s="9"/>
      <c r="L399" s="1"/>
      <c r="M399" s="1"/>
      <c r="N399" s="1"/>
      <c r="O399" s="1"/>
      <c r="P399" s="1"/>
      <c r="Q399" s="1"/>
      <c r="R399" s="1"/>
      <c r="S399" s="1"/>
      <c r="T399" s="1"/>
      <c r="U399" s="1"/>
      <c r="V399" s="1"/>
      <c r="W399" s="5"/>
      <c r="X399" s="5"/>
      <c r="Y399" s="5"/>
      <c r="Z399" s="5"/>
    </row>
    <row r="400" ht="14.25" customHeight="1">
      <c r="A400" s="9"/>
      <c r="B400" s="9"/>
      <c r="C400" s="9"/>
      <c r="D400" s="9"/>
      <c r="E400" s="9"/>
      <c r="F400" s="9"/>
      <c r="G400" s="9"/>
      <c r="H400" s="9"/>
      <c r="I400" s="9"/>
      <c r="J400" s="9"/>
      <c r="K400" s="9"/>
      <c r="L400" s="1"/>
      <c r="M400" s="1"/>
      <c r="N400" s="1"/>
      <c r="O400" s="1"/>
      <c r="P400" s="1"/>
      <c r="Q400" s="1"/>
      <c r="R400" s="1"/>
      <c r="S400" s="1"/>
      <c r="T400" s="1"/>
      <c r="U400" s="1"/>
      <c r="V400" s="1"/>
      <c r="W400" s="5"/>
      <c r="X400" s="5"/>
      <c r="Y400" s="5"/>
      <c r="Z400" s="5"/>
    </row>
    <row r="401" ht="14.25" customHeight="1">
      <c r="A401" s="9"/>
      <c r="B401" s="9"/>
      <c r="C401" s="9"/>
      <c r="D401" s="9"/>
      <c r="E401" s="9"/>
      <c r="F401" s="9"/>
      <c r="G401" s="9"/>
      <c r="H401" s="9"/>
      <c r="I401" s="9"/>
      <c r="J401" s="9"/>
      <c r="K401" s="9"/>
      <c r="L401" s="1"/>
      <c r="M401" s="1"/>
      <c r="N401" s="1"/>
      <c r="O401" s="1"/>
      <c r="P401" s="1"/>
      <c r="Q401" s="1"/>
      <c r="R401" s="1"/>
      <c r="S401" s="1"/>
      <c r="T401" s="1"/>
      <c r="U401" s="1"/>
      <c r="V401" s="1"/>
      <c r="W401" s="5"/>
      <c r="X401" s="5"/>
      <c r="Y401" s="5"/>
      <c r="Z401" s="5"/>
    </row>
    <row r="402" ht="14.25" customHeight="1">
      <c r="A402" s="9"/>
      <c r="B402" s="9"/>
      <c r="C402" s="9"/>
      <c r="D402" s="9"/>
      <c r="E402" s="9"/>
      <c r="F402" s="9"/>
      <c r="G402" s="9"/>
      <c r="H402" s="9"/>
      <c r="I402" s="9"/>
      <c r="J402" s="9"/>
      <c r="K402" s="9"/>
      <c r="L402" s="1"/>
      <c r="M402" s="1"/>
      <c r="N402" s="1"/>
      <c r="O402" s="1"/>
      <c r="P402" s="1"/>
      <c r="Q402" s="1"/>
      <c r="R402" s="1"/>
      <c r="S402" s="1"/>
      <c r="T402" s="1"/>
      <c r="U402" s="1"/>
      <c r="V402" s="1"/>
      <c r="W402" s="5"/>
      <c r="X402" s="5"/>
      <c r="Y402" s="5"/>
      <c r="Z402" s="5"/>
    </row>
    <row r="403" ht="14.25" customHeight="1">
      <c r="A403" s="9"/>
      <c r="B403" s="9"/>
      <c r="C403" s="9"/>
      <c r="D403" s="9"/>
      <c r="E403" s="9"/>
      <c r="F403" s="9"/>
      <c r="G403" s="9"/>
      <c r="H403" s="9"/>
      <c r="I403" s="9"/>
      <c r="J403" s="9"/>
      <c r="K403" s="9"/>
      <c r="L403" s="1"/>
      <c r="M403" s="1"/>
      <c r="N403" s="1"/>
      <c r="O403" s="1"/>
      <c r="P403" s="1"/>
      <c r="Q403" s="1"/>
      <c r="R403" s="1"/>
      <c r="S403" s="1"/>
      <c r="T403" s="1"/>
      <c r="U403" s="1"/>
      <c r="V403" s="1"/>
      <c r="W403" s="5"/>
      <c r="X403" s="5"/>
      <c r="Y403" s="5"/>
      <c r="Z403" s="5"/>
    </row>
    <row r="404" ht="14.25" customHeight="1">
      <c r="A404" s="9"/>
      <c r="B404" s="9"/>
      <c r="C404" s="9"/>
      <c r="D404" s="9"/>
      <c r="E404" s="9"/>
      <c r="F404" s="9"/>
      <c r="G404" s="9"/>
      <c r="H404" s="9"/>
      <c r="I404" s="9"/>
      <c r="J404" s="9"/>
      <c r="K404" s="9"/>
      <c r="L404" s="1"/>
      <c r="M404" s="1"/>
      <c r="N404" s="1"/>
      <c r="O404" s="1"/>
      <c r="P404" s="1"/>
      <c r="Q404" s="1"/>
      <c r="R404" s="1"/>
      <c r="S404" s="1"/>
      <c r="T404" s="1"/>
      <c r="U404" s="1"/>
      <c r="V404" s="1"/>
      <c r="W404" s="5"/>
      <c r="X404" s="5"/>
      <c r="Y404" s="5"/>
      <c r="Z404" s="5"/>
    </row>
    <row r="405" ht="14.25" customHeight="1">
      <c r="A405" s="9"/>
      <c r="B405" s="9"/>
      <c r="C405" s="9"/>
      <c r="D405" s="9"/>
      <c r="E405" s="9"/>
      <c r="F405" s="9"/>
      <c r="G405" s="9"/>
      <c r="H405" s="9"/>
      <c r="I405" s="9"/>
      <c r="J405" s="9"/>
      <c r="K405" s="9"/>
      <c r="L405" s="1"/>
      <c r="M405" s="1"/>
      <c r="N405" s="1"/>
      <c r="O405" s="1"/>
      <c r="P405" s="1"/>
      <c r="Q405" s="1"/>
      <c r="R405" s="1"/>
      <c r="S405" s="1"/>
      <c r="T405" s="1"/>
      <c r="U405" s="1"/>
      <c r="V405" s="1"/>
      <c r="W405" s="5"/>
      <c r="X405" s="5"/>
      <c r="Y405" s="5"/>
      <c r="Z405" s="5"/>
    </row>
    <row r="406" ht="14.25" customHeight="1">
      <c r="A406" s="9"/>
      <c r="B406" s="9"/>
      <c r="C406" s="9"/>
      <c r="D406" s="9"/>
      <c r="E406" s="9"/>
      <c r="F406" s="9"/>
      <c r="G406" s="9"/>
      <c r="H406" s="9"/>
      <c r="I406" s="9"/>
      <c r="J406" s="9"/>
      <c r="K406" s="9"/>
      <c r="L406" s="1"/>
      <c r="M406" s="1"/>
      <c r="N406" s="1"/>
      <c r="O406" s="1"/>
      <c r="P406" s="1"/>
      <c r="Q406" s="1"/>
      <c r="R406" s="1"/>
      <c r="S406" s="1"/>
      <c r="T406" s="1"/>
      <c r="U406" s="1"/>
      <c r="V406" s="1"/>
      <c r="W406" s="5"/>
      <c r="X406" s="5"/>
      <c r="Y406" s="5"/>
      <c r="Z406" s="5"/>
    </row>
    <row r="407" ht="14.25" customHeight="1">
      <c r="A407" s="9"/>
      <c r="B407" s="9"/>
      <c r="C407" s="9"/>
      <c r="D407" s="9"/>
      <c r="E407" s="9"/>
      <c r="F407" s="9"/>
      <c r="G407" s="9"/>
      <c r="H407" s="9"/>
      <c r="I407" s="9"/>
      <c r="J407" s="9"/>
      <c r="K407" s="9"/>
      <c r="L407" s="1"/>
      <c r="M407" s="1"/>
      <c r="N407" s="1"/>
      <c r="O407" s="1"/>
      <c r="P407" s="1"/>
      <c r="Q407" s="1"/>
      <c r="R407" s="1"/>
      <c r="S407" s="1"/>
      <c r="T407" s="1"/>
      <c r="U407" s="1"/>
      <c r="V407" s="1"/>
      <c r="W407" s="5"/>
      <c r="X407" s="5"/>
      <c r="Y407" s="5"/>
      <c r="Z407" s="5"/>
    </row>
    <row r="408" ht="14.25" customHeight="1">
      <c r="A408" s="9"/>
      <c r="B408" s="9"/>
      <c r="C408" s="9"/>
      <c r="D408" s="9"/>
      <c r="E408" s="9"/>
      <c r="F408" s="9"/>
      <c r="G408" s="9"/>
      <c r="H408" s="9"/>
      <c r="I408" s="9"/>
      <c r="J408" s="9"/>
      <c r="K408" s="9"/>
      <c r="L408" s="1"/>
      <c r="M408" s="1"/>
      <c r="N408" s="1"/>
      <c r="O408" s="1"/>
      <c r="P408" s="1"/>
      <c r="Q408" s="1"/>
      <c r="R408" s="1"/>
      <c r="S408" s="1"/>
      <c r="T408" s="1"/>
      <c r="U408" s="1"/>
      <c r="V408" s="1"/>
      <c r="W408" s="5"/>
      <c r="X408" s="5"/>
      <c r="Y408" s="5"/>
      <c r="Z408" s="5"/>
    </row>
    <row r="409" ht="14.25" customHeight="1">
      <c r="A409" s="9"/>
      <c r="B409" s="9"/>
      <c r="C409" s="9"/>
      <c r="D409" s="9"/>
      <c r="E409" s="9"/>
      <c r="F409" s="9"/>
      <c r="G409" s="9"/>
      <c r="H409" s="9"/>
      <c r="I409" s="9"/>
      <c r="J409" s="9"/>
      <c r="K409" s="9"/>
      <c r="L409" s="1"/>
      <c r="M409" s="1"/>
      <c r="N409" s="1"/>
      <c r="O409" s="1"/>
      <c r="P409" s="1"/>
      <c r="Q409" s="1"/>
      <c r="R409" s="1"/>
      <c r="S409" s="1"/>
      <c r="T409" s="1"/>
      <c r="U409" s="1"/>
      <c r="V409" s="1"/>
      <c r="W409" s="5"/>
      <c r="X409" s="5"/>
      <c r="Y409" s="5"/>
      <c r="Z409" s="5"/>
    </row>
    <row r="410" ht="14.25" customHeight="1">
      <c r="A410" s="9"/>
      <c r="B410" s="9"/>
      <c r="C410" s="9"/>
      <c r="D410" s="9"/>
      <c r="E410" s="9"/>
      <c r="F410" s="9"/>
      <c r="G410" s="9"/>
      <c r="H410" s="9"/>
      <c r="I410" s="9"/>
      <c r="J410" s="9"/>
      <c r="K410" s="9"/>
      <c r="L410" s="1"/>
      <c r="M410" s="1"/>
      <c r="N410" s="1"/>
      <c r="O410" s="1"/>
      <c r="P410" s="1"/>
      <c r="Q410" s="1"/>
      <c r="R410" s="1"/>
      <c r="S410" s="1"/>
      <c r="T410" s="1"/>
      <c r="U410" s="1"/>
      <c r="V410" s="1"/>
      <c r="W410" s="5"/>
      <c r="X410" s="5"/>
      <c r="Y410" s="5"/>
      <c r="Z410" s="5"/>
    </row>
    <row r="411" ht="14.25" customHeight="1">
      <c r="A411" s="9"/>
      <c r="B411" s="9"/>
      <c r="C411" s="9"/>
      <c r="D411" s="9"/>
      <c r="E411" s="9"/>
      <c r="F411" s="9"/>
      <c r="G411" s="9"/>
      <c r="H411" s="9"/>
      <c r="I411" s="9"/>
      <c r="J411" s="9"/>
      <c r="K411" s="9"/>
      <c r="L411" s="1"/>
      <c r="M411" s="1"/>
      <c r="N411" s="1"/>
      <c r="O411" s="1"/>
      <c r="P411" s="1"/>
      <c r="Q411" s="1"/>
      <c r="R411" s="1"/>
      <c r="S411" s="1"/>
      <c r="T411" s="1"/>
      <c r="U411" s="1"/>
      <c r="V411" s="1"/>
      <c r="W411" s="5"/>
      <c r="X411" s="5"/>
      <c r="Y411" s="5"/>
      <c r="Z411" s="5"/>
    </row>
    <row r="412" ht="14.25" customHeight="1">
      <c r="A412" s="9"/>
      <c r="B412" s="9"/>
      <c r="C412" s="9"/>
      <c r="D412" s="15"/>
      <c r="E412" s="142"/>
      <c r="F412" s="15"/>
      <c r="G412" s="9"/>
      <c r="H412" s="9"/>
      <c r="I412" s="9"/>
      <c r="J412" s="9"/>
      <c r="K412" s="9"/>
      <c r="L412" s="1"/>
      <c r="M412" s="1"/>
      <c r="N412" s="1"/>
      <c r="O412" s="1"/>
      <c r="P412" s="1"/>
      <c r="Q412" s="1"/>
      <c r="R412" s="1"/>
      <c r="S412" s="1"/>
      <c r="T412" s="1"/>
      <c r="U412" s="1"/>
      <c r="V412" s="1"/>
      <c r="W412" s="5"/>
      <c r="X412" s="5"/>
      <c r="Y412" s="5"/>
      <c r="Z412" s="5"/>
    </row>
    <row r="413" ht="14.25" customHeight="1">
      <c r="A413" s="9"/>
      <c r="B413" s="9"/>
      <c r="C413" s="9"/>
      <c r="D413" s="143"/>
      <c r="E413" s="9"/>
      <c r="F413" s="9"/>
      <c r="G413" s="9"/>
      <c r="H413" s="9"/>
      <c r="I413" s="9"/>
      <c r="J413" s="9"/>
      <c r="K413" s="9"/>
      <c r="L413" s="1"/>
      <c r="M413" s="1"/>
      <c r="N413" s="1"/>
      <c r="O413" s="1"/>
      <c r="P413" s="1"/>
      <c r="Q413" s="1"/>
      <c r="R413" s="1"/>
      <c r="S413" s="1"/>
      <c r="T413" s="1"/>
      <c r="U413" s="1"/>
      <c r="V413" s="1"/>
      <c r="W413" s="5"/>
      <c r="X413" s="5"/>
      <c r="Y413" s="5"/>
      <c r="Z413" s="5"/>
    </row>
    <row r="414" ht="14.25" customHeight="1">
      <c r="A414" s="9"/>
      <c r="B414" s="9"/>
      <c r="C414" s="9"/>
      <c r="D414" s="143"/>
      <c r="E414" s="9"/>
      <c r="F414" s="9"/>
      <c r="G414" s="9"/>
      <c r="H414" s="9"/>
      <c r="I414" s="9"/>
      <c r="J414" s="9"/>
      <c r="K414" s="9"/>
      <c r="L414" s="1"/>
      <c r="M414" s="1"/>
      <c r="N414" s="1"/>
      <c r="O414" s="1"/>
      <c r="P414" s="1"/>
      <c r="Q414" s="1"/>
      <c r="R414" s="1"/>
      <c r="S414" s="1"/>
      <c r="T414" s="1"/>
      <c r="U414" s="1"/>
      <c r="V414" s="1"/>
      <c r="W414" s="5"/>
      <c r="X414" s="5"/>
      <c r="Y414" s="5"/>
      <c r="Z414" s="5"/>
    </row>
    <row r="415" ht="14.25" customHeight="1">
      <c r="A415" s="9"/>
      <c r="B415" s="9"/>
      <c r="C415" s="9"/>
      <c r="D415" s="9"/>
      <c r="E415" s="9"/>
      <c r="F415" s="9"/>
      <c r="G415" s="9"/>
      <c r="H415" s="9"/>
      <c r="I415" s="9"/>
      <c r="J415" s="9"/>
      <c r="K415" s="9"/>
      <c r="L415" s="1"/>
      <c r="M415" s="1"/>
      <c r="N415" s="1"/>
      <c r="O415" s="1"/>
      <c r="P415" s="1"/>
      <c r="Q415" s="1"/>
      <c r="R415" s="1"/>
      <c r="S415" s="1"/>
      <c r="T415" s="1"/>
      <c r="U415" s="1"/>
      <c r="V415" s="1"/>
      <c r="W415" s="5"/>
      <c r="X415" s="5"/>
      <c r="Y415" s="5"/>
      <c r="Z415" s="5"/>
    </row>
    <row r="416" ht="14.25" customHeight="1">
      <c r="A416" s="9"/>
      <c r="B416" s="9"/>
      <c r="C416" s="9"/>
      <c r="D416" s="9"/>
      <c r="E416" s="9"/>
      <c r="F416" s="9"/>
      <c r="G416" s="9"/>
      <c r="H416" s="9"/>
      <c r="I416" s="9"/>
      <c r="J416" s="9"/>
      <c r="K416" s="9"/>
      <c r="L416" s="1"/>
      <c r="M416" s="1"/>
      <c r="N416" s="1"/>
      <c r="O416" s="1"/>
      <c r="P416" s="1"/>
      <c r="Q416" s="1"/>
      <c r="R416" s="1"/>
      <c r="S416" s="1"/>
      <c r="T416" s="1"/>
      <c r="U416" s="1"/>
      <c r="V416" s="1"/>
      <c r="W416" s="5"/>
      <c r="X416" s="5"/>
      <c r="Y416" s="5"/>
      <c r="Z416" s="5"/>
    </row>
    <row r="417" ht="14.25" customHeight="1">
      <c r="A417" s="9"/>
      <c r="B417" s="9"/>
      <c r="C417" s="9"/>
      <c r="D417" s="9"/>
      <c r="E417" s="9"/>
      <c r="F417" s="9"/>
      <c r="G417" s="9"/>
      <c r="H417" s="9"/>
      <c r="I417" s="9"/>
      <c r="J417" s="9"/>
      <c r="K417" s="9"/>
      <c r="L417" s="1"/>
      <c r="M417" s="1"/>
      <c r="N417" s="1"/>
      <c r="O417" s="1"/>
      <c r="P417" s="1"/>
      <c r="Q417" s="1"/>
      <c r="R417" s="1"/>
      <c r="S417" s="1"/>
      <c r="T417" s="1"/>
      <c r="U417" s="1"/>
      <c r="V417" s="1"/>
      <c r="W417" s="5"/>
      <c r="X417" s="5"/>
      <c r="Y417" s="5"/>
      <c r="Z417" s="5"/>
    </row>
    <row r="418" ht="14.25" customHeight="1">
      <c r="A418" s="9"/>
      <c r="B418" s="9"/>
      <c r="C418" s="9"/>
      <c r="D418" s="9"/>
      <c r="E418" s="9"/>
      <c r="F418" s="9"/>
      <c r="G418" s="9"/>
      <c r="H418" s="9"/>
      <c r="I418" s="9"/>
      <c r="J418" s="9"/>
      <c r="K418" s="9"/>
      <c r="L418" s="1"/>
      <c r="M418" s="1"/>
      <c r="N418" s="1"/>
      <c r="O418" s="1"/>
      <c r="P418" s="1"/>
      <c r="Q418" s="1"/>
      <c r="R418" s="1"/>
      <c r="S418" s="1"/>
      <c r="T418" s="1"/>
      <c r="U418" s="1"/>
      <c r="V418" s="1"/>
      <c r="W418" s="5"/>
      <c r="X418" s="5"/>
      <c r="Y418" s="5"/>
      <c r="Z418" s="5"/>
    </row>
    <row r="419" ht="14.25" customHeight="1">
      <c r="A419" s="9"/>
      <c r="B419" s="9"/>
      <c r="C419" s="9"/>
      <c r="D419" s="9"/>
      <c r="E419" s="9"/>
      <c r="F419" s="9"/>
      <c r="G419" s="9"/>
      <c r="H419" s="9"/>
      <c r="I419" s="9"/>
      <c r="J419" s="9"/>
      <c r="K419" s="9"/>
      <c r="L419" s="1"/>
      <c r="M419" s="1"/>
      <c r="N419" s="1"/>
      <c r="O419" s="1"/>
      <c r="P419" s="1"/>
      <c r="Q419" s="1"/>
      <c r="R419" s="1"/>
      <c r="S419" s="1"/>
      <c r="T419" s="1"/>
      <c r="U419" s="1"/>
      <c r="V419" s="1"/>
      <c r="W419" s="5"/>
      <c r="X419" s="5"/>
      <c r="Y419" s="5"/>
      <c r="Z419" s="5"/>
    </row>
    <row r="420" ht="14.25" customHeight="1">
      <c r="A420" s="9"/>
      <c r="B420" s="9"/>
      <c r="C420" s="9"/>
      <c r="D420" s="9"/>
      <c r="E420" s="9"/>
      <c r="F420" s="9"/>
      <c r="G420" s="9"/>
      <c r="H420" s="9"/>
      <c r="I420" s="9"/>
      <c r="J420" s="9"/>
      <c r="K420" s="9"/>
      <c r="L420" s="1"/>
      <c r="M420" s="1"/>
      <c r="N420" s="1"/>
      <c r="O420" s="1"/>
      <c r="P420" s="1"/>
      <c r="Q420" s="1"/>
      <c r="R420" s="1"/>
      <c r="S420" s="1"/>
      <c r="T420" s="1"/>
      <c r="U420" s="1"/>
      <c r="V420" s="1"/>
      <c r="W420" s="5"/>
      <c r="X420" s="5"/>
      <c r="Y420" s="5"/>
      <c r="Z420" s="5"/>
    </row>
    <row r="421" ht="14.25" customHeight="1">
      <c r="A421" s="9"/>
      <c r="B421" s="9"/>
      <c r="C421" s="9"/>
      <c r="D421" s="9"/>
      <c r="E421" s="9"/>
      <c r="F421" s="9"/>
      <c r="G421" s="9"/>
      <c r="H421" s="1"/>
      <c r="I421" s="9"/>
      <c r="J421" s="9"/>
      <c r="K421" s="9"/>
      <c r="L421" s="1"/>
      <c r="M421" s="1"/>
      <c r="N421" s="1"/>
      <c r="O421" s="1"/>
      <c r="P421" s="1"/>
      <c r="Q421" s="1"/>
      <c r="R421" s="1"/>
      <c r="S421" s="1"/>
      <c r="T421" s="1"/>
      <c r="U421" s="1"/>
      <c r="V421" s="1"/>
      <c r="W421" s="5"/>
      <c r="X421" s="5"/>
      <c r="Y421" s="5"/>
      <c r="Z421" s="5"/>
    </row>
    <row r="422" ht="14.25" customHeight="1">
      <c r="A422" s="9"/>
      <c r="B422" s="9"/>
      <c r="C422" s="9"/>
      <c r="D422" s="9"/>
      <c r="E422" s="9"/>
      <c r="F422" s="9"/>
      <c r="G422" s="9"/>
      <c r="H422" s="1"/>
      <c r="I422" s="9"/>
      <c r="J422" s="9"/>
      <c r="K422" s="9"/>
      <c r="L422" s="1"/>
      <c r="M422" s="1"/>
      <c r="N422" s="1"/>
      <c r="O422" s="1"/>
      <c r="P422" s="1"/>
      <c r="Q422" s="1"/>
      <c r="R422" s="1"/>
      <c r="S422" s="1"/>
      <c r="T422" s="1"/>
      <c r="U422" s="1"/>
      <c r="V422" s="1"/>
      <c r="W422" s="5"/>
      <c r="X422" s="5"/>
      <c r="Y422" s="5"/>
      <c r="Z422" s="5"/>
    </row>
    <row r="423" ht="14.25" customHeight="1">
      <c r="A423" s="9"/>
      <c r="B423" s="9"/>
      <c r="C423" s="9"/>
      <c r="D423" s="9"/>
      <c r="E423" s="9"/>
      <c r="F423" s="9"/>
      <c r="G423" s="9"/>
      <c r="H423" s="1"/>
      <c r="I423" s="9"/>
      <c r="J423" s="9"/>
      <c r="K423" s="9"/>
      <c r="L423" s="1"/>
      <c r="M423" s="1"/>
      <c r="N423" s="1"/>
      <c r="O423" s="1"/>
      <c r="P423" s="1"/>
      <c r="Q423" s="1"/>
      <c r="R423" s="1"/>
      <c r="S423" s="1"/>
      <c r="T423" s="1"/>
      <c r="U423" s="1"/>
      <c r="V423" s="1"/>
      <c r="W423" s="5"/>
      <c r="X423" s="5"/>
      <c r="Y423" s="5"/>
      <c r="Z423" s="5"/>
    </row>
    <row r="424" ht="14.25" customHeight="1">
      <c r="A424" s="9"/>
      <c r="B424" s="9"/>
      <c r="C424" s="9"/>
      <c r="D424" s="9"/>
      <c r="E424" s="9"/>
      <c r="F424" s="9"/>
      <c r="G424" s="9"/>
      <c r="H424" s="1"/>
      <c r="I424" s="9"/>
      <c r="J424" s="9"/>
      <c r="K424" s="9"/>
      <c r="L424" s="1"/>
      <c r="M424" s="1"/>
      <c r="N424" s="1"/>
      <c r="O424" s="1"/>
      <c r="P424" s="1"/>
      <c r="Q424" s="1"/>
      <c r="R424" s="1"/>
      <c r="S424" s="1"/>
      <c r="T424" s="1"/>
      <c r="U424" s="1"/>
      <c r="V424" s="1"/>
      <c r="W424" s="5"/>
      <c r="X424" s="5"/>
      <c r="Y424" s="5"/>
      <c r="Z424" s="5"/>
    </row>
    <row r="425" ht="14.25" customHeight="1">
      <c r="A425" s="9"/>
      <c r="B425" s="9"/>
      <c r="C425" s="9"/>
      <c r="D425" s="9"/>
      <c r="E425" s="9"/>
      <c r="F425" s="9"/>
      <c r="G425" s="9"/>
      <c r="H425" s="1"/>
      <c r="I425" s="9"/>
      <c r="J425" s="9"/>
      <c r="K425" s="9"/>
      <c r="L425" s="1"/>
      <c r="M425" s="1"/>
      <c r="N425" s="1"/>
      <c r="O425" s="1"/>
      <c r="P425" s="1"/>
      <c r="Q425" s="1"/>
      <c r="R425" s="1"/>
      <c r="S425" s="1"/>
      <c r="T425" s="1"/>
      <c r="U425" s="1"/>
      <c r="V425" s="1"/>
      <c r="W425" s="5"/>
      <c r="X425" s="5"/>
      <c r="Y425" s="5"/>
      <c r="Z425" s="5"/>
    </row>
    <row r="426" ht="14.25" customHeight="1">
      <c r="A426" s="9"/>
      <c r="B426" s="9"/>
      <c r="C426" s="9"/>
      <c r="D426" s="9"/>
      <c r="E426" s="9"/>
      <c r="F426" s="9"/>
      <c r="G426" s="9"/>
      <c r="H426" s="1"/>
      <c r="I426" s="9"/>
      <c r="J426" s="9"/>
      <c r="K426" s="9"/>
      <c r="L426" s="1"/>
      <c r="M426" s="1"/>
      <c r="N426" s="1"/>
      <c r="O426" s="1"/>
      <c r="P426" s="1"/>
      <c r="Q426" s="1"/>
      <c r="R426" s="1"/>
      <c r="S426" s="1"/>
      <c r="T426" s="1"/>
      <c r="U426" s="1"/>
      <c r="V426" s="1"/>
      <c r="W426" s="5"/>
      <c r="X426" s="5"/>
      <c r="Y426" s="5"/>
      <c r="Z426" s="5"/>
    </row>
    <row r="427" ht="14.25" customHeight="1">
      <c r="A427" s="9"/>
      <c r="B427" s="9"/>
      <c r="C427" s="9"/>
      <c r="D427" s="143"/>
      <c r="E427" s="9"/>
      <c r="F427" s="9"/>
      <c r="G427" s="9"/>
      <c r="H427" s="1"/>
      <c r="I427" s="9"/>
      <c r="J427" s="9"/>
      <c r="K427" s="9"/>
      <c r="L427" s="1"/>
      <c r="M427" s="1"/>
      <c r="N427" s="1"/>
      <c r="O427" s="1"/>
      <c r="P427" s="1"/>
      <c r="Q427" s="1"/>
      <c r="R427" s="1"/>
      <c r="S427" s="1"/>
      <c r="T427" s="1"/>
      <c r="U427" s="1"/>
      <c r="V427" s="1"/>
      <c r="W427" s="5"/>
      <c r="X427" s="5"/>
      <c r="Y427" s="5"/>
      <c r="Z427" s="5"/>
    </row>
    <row r="428" ht="14.25" customHeight="1">
      <c r="A428" s="9"/>
      <c r="B428" s="9"/>
      <c r="C428" s="9"/>
      <c r="D428" s="143"/>
      <c r="E428" s="9"/>
      <c r="F428" s="9"/>
      <c r="G428" s="9"/>
      <c r="H428" s="1"/>
      <c r="I428" s="9"/>
      <c r="J428" s="9"/>
      <c r="K428" s="9"/>
      <c r="L428" s="1"/>
      <c r="M428" s="1"/>
      <c r="N428" s="1"/>
      <c r="O428" s="1"/>
      <c r="P428" s="1"/>
      <c r="Q428" s="1"/>
      <c r="R428" s="1"/>
      <c r="S428" s="1"/>
      <c r="T428" s="1"/>
      <c r="U428" s="1"/>
      <c r="V428" s="1"/>
      <c r="W428" s="5"/>
      <c r="X428" s="5"/>
      <c r="Y428" s="5"/>
      <c r="Z428" s="5"/>
    </row>
    <row r="429" ht="14.25" customHeight="1">
      <c r="A429" s="9"/>
      <c r="B429" s="9"/>
      <c r="C429" s="9"/>
      <c r="D429" s="9"/>
      <c r="E429" s="9"/>
      <c r="F429" s="9"/>
      <c r="G429" s="9"/>
      <c r="H429" s="1"/>
      <c r="I429" s="9"/>
      <c r="J429" s="9"/>
      <c r="K429" s="9"/>
      <c r="L429" s="1"/>
      <c r="M429" s="1"/>
      <c r="N429" s="1"/>
      <c r="O429" s="1"/>
      <c r="P429" s="1"/>
      <c r="Q429" s="1"/>
      <c r="R429" s="1"/>
      <c r="S429" s="1"/>
      <c r="T429" s="1"/>
      <c r="U429" s="1"/>
      <c r="V429" s="1"/>
      <c r="W429" s="5"/>
      <c r="X429" s="5"/>
      <c r="Y429" s="5"/>
      <c r="Z429" s="5"/>
    </row>
    <row r="430" ht="14.25" customHeight="1">
      <c r="A430" s="9"/>
      <c r="B430" s="9"/>
      <c r="C430" s="9"/>
      <c r="D430" s="9"/>
      <c r="E430" s="9"/>
      <c r="F430" s="9"/>
      <c r="G430" s="9"/>
      <c r="H430" s="1"/>
      <c r="I430" s="9"/>
      <c r="J430" s="9"/>
      <c r="K430" s="9"/>
      <c r="L430" s="1"/>
      <c r="M430" s="1"/>
      <c r="N430" s="1"/>
      <c r="O430" s="1"/>
      <c r="P430" s="1"/>
      <c r="Q430" s="1"/>
      <c r="R430" s="1"/>
      <c r="S430" s="1"/>
      <c r="T430" s="1"/>
      <c r="U430" s="1"/>
      <c r="V430" s="1"/>
      <c r="W430" s="5"/>
      <c r="X430" s="5"/>
      <c r="Y430" s="5"/>
      <c r="Z430" s="5"/>
    </row>
    <row r="431" ht="14.25" customHeight="1">
      <c r="A431" s="9"/>
      <c r="B431" s="9"/>
      <c r="C431" s="9"/>
      <c r="D431" s="9"/>
      <c r="E431" s="9"/>
      <c r="F431" s="9"/>
      <c r="G431" s="9"/>
      <c r="H431" s="1"/>
      <c r="I431" s="9"/>
      <c r="J431" s="9"/>
      <c r="K431" s="9"/>
      <c r="L431" s="1"/>
      <c r="M431" s="1"/>
      <c r="N431" s="1"/>
      <c r="O431" s="1"/>
      <c r="P431" s="1"/>
      <c r="Q431" s="1"/>
      <c r="R431" s="1"/>
      <c r="S431" s="1"/>
      <c r="T431" s="1"/>
      <c r="U431" s="1"/>
      <c r="V431" s="1"/>
      <c r="W431" s="5"/>
      <c r="X431" s="5"/>
      <c r="Y431" s="5"/>
      <c r="Z431" s="5"/>
    </row>
    <row r="432" ht="14.25" customHeight="1">
      <c r="A432" s="9"/>
      <c r="B432" s="9"/>
      <c r="C432" s="9"/>
      <c r="D432" s="9"/>
      <c r="E432" s="9"/>
      <c r="F432" s="9"/>
      <c r="G432" s="9"/>
      <c r="H432" s="1"/>
      <c r="I432" s="9"/>
      <c r="J432" s="9"/>
      <c r="K432" s="9"/>
      <c r="L432" s="1"/>
      <c r="M432" s="1"/>
      <c r="N432" s="1"/>
      <c r="O432" s="1"/>
      <c r="P432" s="1"/>
      <c r="Q432" s="1"/>
      <c r="R432" s="1"/>
      <c r="S432" s="1"/>
      <c r="T432" s="1"/>
      <c r="U432" s="1"/>
      <c r="V432" s="1"/>
      <c r="W432" s="5"/>
      <c r="X432" s="5"/>
      <c r="Y432" s="5"/>
      <c r="Z432" s="5"/>
    </row>
    <row r="433" ht="14.25" customHeight="1">
      <c r="A433" s="9"/>
      <c r="B433" s="9"/>
      <c r="C433" s="9"/>
      <c r="D433" s="9"/>
      <c r="E433" s="9"/>
      <c r="F433" s="9"/>
      <c r="G433" s="9"/>
      <c r="H433" s="1"/>
      <c r="I433" s="9"/>
      <c r="J433" s="9"/>
      <c r="K433" s="9"/>
      <c r="L433" s="1"/>
      <c r="M433" s="1"/>
      <c r="N433" s="1"/>
      <c r="O433" s="1"/>
      <c r="P433" s="1"/>
      <c r="Q433" s="1"/>
      <c r="R433" s="1"/>
      <c r="S433" s="1"/>
      <c r="T433" s="1"/>
      <c r="U433" s="1"/>
      <c r="V433" s="1"/>
      <c r="W433" s="5"/>
      <c r="X433" s="5"/>
      <c r="Y433" s="5"/>
      <c r="Z433" s="5"/>
    </row>
    <row r="434" ht="14.25" customHeight="1">
      <c r="A434" s="9"/>
      <c r="B434" s="9"/>
      <c r="C434" s="9"/>
      <c r="D434" s="9"/>
      <c r="E434" s="9"/>
      <c r="F434" s="9"/>
      <c r="G434" s="9"/>
      <c r="H434" s="1"/>
      <c r="I434" s="9"/>
      <c r="J434" s="9"/>
      <c r="K434" s="9"/>
      <c r="L434" s="1"/>
      <c r="M434" s="1"/>
      <c r="N434" s="1"/>
      <c r="O434" s="1"/>
      <c r="P434" s="1"/>
      <c r="Q434" s="1"/>
      <c r="R434" s="1"/>
      <c r="S434" s="1"/>
      <c r="T434" s="1"/>
      <c r="U434" s="1"/>
      <c r="V434" s="1"/>
      <c r="W434" s="5"/>
      <c r="X434" s="5"/>
      <c r="Y434" s="5"/>
      <c r="Z434" s="5"/>
    </row>
    <row r="435" ht="14.25" customHeight="1">
      <c r="A435" s="9"/>
      <c r="B435" s="9"/>
      <c r="C435" s="9"/>
      <c r="D435" s="9"/>
      <c r="E435" s="9"/>
      <c r="F435" s="9"/>
      <c r="G435" s="9"/>
      <c r="H435" s="1"/>
      <c r="I435" s="9"/>
      <c r="J435" s="9"/>
      <c r="K435" s="9"/>
      <c r="L435" s="1"/>
      <c r="M435" s="1"/>
      <c r="N435" s="1"/>
      <c r="O435" s="1"/>
      <c r="P435" s="1"/>
      <c r="Q435" s="1"/>
      <c r="R435" s="1"/>
      <c r="S435" s="1"/>
      <c r="T435" s="1"/>
      <c r="U435" s="1"/>
      <c r="V435" s="1"/>
      <c r="W435" s="5"/>
      <c r="X435" s="5"/>
      <c r="Y435" s="5"/>
      <c r="Z435" s="5"/>
    </row>
    <row r="436" ht="14.25" customHeight="1">
      <c r="A436" s="9"/>
      <c r="B436" s="9"/>
      <c r="C436" s="9"/>
      <c r="D436" s="9"/>
      <c r="E436" s="9"/>
      <c r="F436" s="9"/>
      <c r="G436" s="9"/>
      <c r="H436" s="1"/>
      <c r="I436" s="9"/>
      <c r="J436" s="9"/>
      <c r="K436" s="9"/>
      <c r="L436" s="1"/>
      <c r="M436" s="1"/>
      <c r="N436" s="1"/>
      <c r="O436" s="1"/>
      <c r="P436" s="1"/>
      <c r="Q436" s="1"/>
      <c r="R436" s="1"/>
      <c r="S436" s="1"/>
      <c r="T436" s="1"/>
      <c r="U436" s="1"/>
      <c r="V436" s="1"/>
      <c r="W436" s="5"/>
      <c r="X436" s="5"/>
      <c r="Y436" s="5"/>
      <c r="Z436" s="5"/>
    </row>
    <row r="437" ht="14.25" customHeight="1">
      <c r="A437" s="9"/>
      <c r="B437" s="9"/>
      <c r="C437" s="9"/>
      <c r="D437" s="9"/>
      <c r="E437" s="9"/>
      <c r="F437" s="9"/>
      <c r="G437" s="9"/>
      <c r="H437" s="1"/>
      <c r="I437" s="9"/>
      <c r="J437" s="9"/>
      <c r="K437" s="9"/>
      <c r="L437" s="1"/>
      <c r="M437" s="1"/>
      <c r="N437" s="1"/>
      <c r="O437" s="1"/>
      <c r="P437" s="1"/>
      <c r="Q437" s="1"/>
      <c r="R437" s="1"/>
      <c r="S437" s="1"/>
      <c r="T437" s="1"/>
      <c r="U437" s="1"/>
      <c r="V437" s="1"/>
      <c r="W437" s="5"/>
      <c r="X437" s="5"/>
      <c r="Y437" s="5"/>
      <c r="Z437" s="5"/>
    </row>
    <row r="438" ht="14.25" customHeight="1">
      <c r="A438" s="9"/>
      <c r="B438" s="9"/>
      <c r="C438" s="9"/>
      <c r="D438" s="9"/>
      <c r="E438" s="9"/>
      <c r="F438" s="9"/>
      <c r="G438" s="9"/>
      <c r="H438" s="1"/>
      <c r="I438" s="9"/>
      <c r="J438" s="9"/>
      <c r="K438" s="9"/>
      <c r="L438" s="1"/>
      <c r="M438" s="1"/>
      <c r="N438" s="1"/>
      <c r="O438" s="1"/>
      <c r="P438" s="1"/>
      <c r="Q438" s="1"/>
      <c r="R438" s="1"/>
      <c r="S438" s="1"/>
      <c r="T438" s="1"/>
      <c r="U438" s="1"/>
      <c r="V438" s="1"/>
      <c r="W438" s="5"/>
      <c r="X438" s="5"/>
      <c r="Y438" s="5"/>
      <c r="Z438" s="5"/>
    </row>
    <row r="439" ht="14.25" customHeight="1">
      <c r="A439" s="9"/>
      <c r="B439" s="9"/>
      <c r="C439" s="9"/>
      <c r="D439" s="9"/>
      <c r="E439" s="9"/>
      <c r="F439" s="9"/>
      <c r="G439" s="9"/>
      <c r="H439" s="1"/>
      <c r="I439" s="9"/>
      <c r="J439" s="9"/>
      <c r="K439" s="9"/>
      <c r="L439" s="1"/>
      <c r="M439" s="1"/>
      <c r="N439" s="1"/>
      <c r="O439" s="1"/>
      <c r="P439" s="1"/>
      <c r="Q439" s="1"/>
      <c r="R439" s="1"/>
      <c r="S439" s="1"/>
      <c r="T439" s="1"/>
      <c r="U439" s="1"/>
      <c r="V439" s="1"/>
      <c r="W439" s="5"/>
      <c r="X439" s="5"/>
      <c r="Y439" s="5"/>
      <c r="Z439" s="5"/>
    </row>
    <row r="440" ht="14.25" customHeight="1">
      <c r="A440" s="9"/>
      <c r="B440" s="9"/>
      <c r="C440" s="9"/>
      <c r="D440" s="9"/>
      <c r="E440" s="9"/>
      <c r="F440" s="9"/>
      <c r="G440" s="9"/>
      <c r="H440" s="1"/>
      <c r="I440" s="9"/>
      <c r="J440" s="9"/>
      <c r="K440" s="9"/>
      <c r="L440" s="1"/>
      <c r="M440" s="1"/>
      <c r="N440" s="1"/>
      <c r="O440" s="1"/>
      <c r="P440" s="1"/>
      <c r="Q440" s="1"/>
      <c r="R440" s="1"/>
      <c r="S440" s="1"/>
      <c r="T440" s="1"/>
      <c r="U440" s="1"/>
      <c r="V440" s="1"/>
      <c r="W440" s="5"/>
      <c r="X440" s="5"/>
      <c r="Y440" s="5"/>
      <c r="Z440" s="5"/>
    </row>
    <row r="441" ht="14.25" customHeight="1">
      <c r="A441" s="9"/>
      <c r="B441" s="9"/>
      <c r="C441" s="9"/>
      <c r="D441" s="9"/>
      <c r="E441" s="9"/>
      <c r="F441" s="9"/>
      <c r="G441" s="9"/>
      <c r="H441" s="1"/>
      <c r="I441" s="9"/>
      <c r="J441" s="9"/>
      <c r="K441" s="9"/>
      <c r="L441" s="1"/>
      <c r="M441" s="1"/>
      <c r="N441" s="1"/>
      <c r="O441" s="1"/>
      <c r="P441" s="1"/>
      <c r="Q441" s="1"/>
      <c r="R441" s="1"/>
      <c r="S441" s="1"/>
      <c r="T441" s="1"/>
      <c r="U441" s="1"/>
      <c r="V441" s="1"/>
      <c r="W441" s="5"/>
      <c r="X441" s="5"/>
      <c r="Y441" s="5"/>
      <c r="Z441" s="5"/>
    </row>
    <row r="442" ht="14.25" customHeight="1">
      <c r="A442" s="9"/>
      <c r="B442" s="9"/>
      <c r="C442" s="9"/>
      <c r="D442" s="9"/>
      <c r="E442" s="9"/>
      <c r="F442" s="9"/>
      <c r="G442" s="9"/>
      <c r="H442" s="1"/>
      <c r="I442" s="9"/>
      <c r="J442" s="9"/>
      <c r="K442" s="9"/>
      <c r="L442" s="1"/>
      <c r="M442" s="1"/>
      <c r="N442" s="1"/>
      <c r="O442" s="1"/>
      <c r="P442" s="1"/>
      <c r="Q442" s="1"/>
      <c r="R442" s="1"/>
      <c r="S442" s="1"/>
      <c r="T442" s="1"/>
      <c r="U442" s="1"/>
      <c r="V442" s="1"/>
      <c r="W442" s="5"/>
      <c r="X442" s="5"/>
      <c r="Y442" s="5"/>
      <c r="Z442" s="5"/>
    </row>
    <row r="443" ht="14.25" customHeight="1">
      <c r="A443" s="9"/>
      <c r="B443" s="9"/>
      <c r="C443" s="9"/>
      <c r="D443" s="9"/>
      <c r="E443" s="9"/>
      <c r="F443" s="9"/>
      <c r="G443" s="9"/>
      <c r="H443" s="1"/>
      <c r="I443" s="9"/>
      <c r="J443" s="9"/>
      <c r="K443" s="9"/>
      <c r="L443" s="1"/>
      <c r="M443" s="1"/>
      <c r="N443" s="1"/>
      <c r="O443" s="1"/>
      <c r="P443" s="1"/>
      <c r="Q443" s="1"/>
      <c r="R443" s="1"/>
      <c r="S443" s="1"/>
      <c r="T443" s="1"/>
      <c r="U443" s="1"/>
      <c r="V443" s="1"/>
      <c r="W443" s="5"/>
      <c r="X443" s="5"/>
      <c r="Y443" s="5"/>
      <c r="Z443" s="5"/>
    </row>
    <row r="444" ht="14.25" customHeight="1">
      <c r="A444" s="9"/>
      <c r="B444" s="9"/>
      <c r="C444" s="9"/>
      <c r="D444" s="9"/>
      <c r="E444" s="9"/>
      <c r="F444" s="9"/>
      <c r="G444" s="9"/>
      <c r="H444" s="1"/>
      <c r="I444" s="9"/>
      <c r="J444" s="9"/>
      <c r="K444" s="9"/>
      <c r="L444" s="1"/>
      <c r="M444" s="1"/>
      <c r="N444" s="1"/>
      <c r="O444" s="1"/>
      <c r="P444" s="1"/>
      <c r="Q444" s="1"/>
      <c r="R444" s="1"/>
      <c r="S444" s="1"/>
      <c r="T444" s="1"/>
      <c r="U444" s="1"/>
      <c r="V444" s="1"/>
      <c r="W444" s="5"/>
      <c r="X444" s="5"/>
      <c r="Y444" s="5"/>
      <c r="Z444" s="5"/>
    </row>
    <row r="445" ht="14.25" customHeight="1">
      <c r="A445" s="9"/>
      <c r="B445" s="9"/>
      <c r="C445" s="9"/>
      <c r="D445" s="9"/>
      <c r="E445" s="9"/>
      <c r="F445" s="9"/>
      <c r="G445" s="9"/>
      <c r="H445" s="1"/>
      <c r="I445" s="9"/>
      <c r="J445" s="9"/>
      <c r="K445" s="9"/>
      <c r="L445" s="1"/>
      <c r="M445" s="1"/>
      <c r="N445" s="1"/>
      <c r="O445" s="1"/>
      <c r="P445" s="1"/>
      <c r="Q445" s="1"/>
      <c r="R445" s="1"/>
      <c r="S445" s="1"/>
      <c r="T445" s="1"/>
      <c r="U445" s="1"/>
      <c r="V445" s="1"/>
      <c r="W445" s="5"/>
      <c r="X445" s="5"/>
      <c r="Y445" s="5"/>
      <c r="Z445" s="5"/>
    </row>
    <row r="446" ht="14.25" customHeight="1">
      <c r="A446" s="9"/>
      <c r="B446" s="9"/>
      <c r="C446" s="9"/>
      <c r="D446" s="9"/>
      <c r="E446" s="9"/>
      <c r="F446" s="9"/>
      <c r="G446" s="9"/>
      <c r="H446" s="1"/>
      <c r="I446" s="9"/>
      <c r="J446" s="9"/>
      <c r="K446" s="9"/>
      <c r="L446" s="1"/>
      <c r="M446" s="1"/>
      <c r="N446" s="1"/>
      <c r="O446" s="1"/>
      <c r="P446" s="1"/>
      <c r="Q446" s="1"/>
      <c r="R446" s="1"/>
      <c r="S446" s="1"/>
      <c r="T446" s="1"/>
      <c r="U446" s="1"/>
      <c r="V446" s="1"/>
      <c r="W446" s="5"/>
      <c r="X446" s="5"/>
      <c r="Y446" s="5"/>
      <c r="Z446" s="5"/>
    </row>
    <row r="447" ht="14.25" customHeight="1">
      <c r="A447" s="9"/>
      <c r="B447" s="9"/>
      <c r="C447" s="9"/>
      <c r="D447" s="9"/>
      <c r="E447" s="9"/>
      <c r="F447" s="9"/>
      <c r="G447" s="9"/>
      <c r="H447" s="1"/>
      <c r="I447" s="9"/>
      <c r="J447" s="9"/>
      <c r="K447" s="9"/>
      <c r="L447" s="1"/>
      <c r="M447" s="1"/>
      <c r="N447" s="1"/>
      <c r="O447" s="1"/>
      <c r="P447" s="1"/>
      <c r="Q447" s="1"/>
      <c r="R447" s="1"/>
      <c r="S447" s="1"/>
      <c r="T447" s="1"/>
      <c r="U447" s="1"/>
      <c r="V447" s="1"/>
      <c r="W447" s="5"/>
      <c r="X447" s="5"/>
      <c r="Y447" s="5"/>
      <c r="Z447" s="5"/>
    </row>
    <row r="448" ht="14.25" customHeight="1">
      <c r="A448" s="9"/>
      <c r="B448" s="9"/>
      <c r="C448" s="9"/>
      <c r="D448" s="9"/>
      <c r="E448" s="9"/>
      <c r="F448" s="9"/>
      <c r="G448" s="9"/>
      <c r="H448" s="1"/>
      <c r="I448" s="9"/>
      <c r="J448" s="9"/>
      <c r="K448" s="9"/>
      <c r="L448" s="1"/>
      <c r="M448" s="1"/>
      <c r="N448" s="1"/>
      <c r="O448" s="1"/>
      <c r="P448" s="1"/>
      <c r="Q448" s="1"/>
      <c r="R448" s="1"/>
      <c r="S448" s="1"/>
      <c r="T448" s="1"/>
      <c r="U448" s="1"/>
      <c r="V448" s="1"/>
      <c r="W448" s="5"/>
      <c r="X448" s="5"/>
      <c r="Y448" s="5"/>
      <c r="Z448" s="5"/>
    </row>
    <row r="449" ht="14.25" customHeight="1">
      <c r="A449" s="9"/>
      <c r="B449" s="9"/>
      <c r="C449" s="9"/>
      <c r="D449" s="9"/>
      <c r="E449" s="9"/>
      <c r="F449" s="9"/>
      <c r="G449" s="9"/>
      <c r="H449" s="1"/>
      <c r="I449" s="9"/>
      <c r="J449" s="9"/>
      <c r="K449" s="9"/>
      <c r="L449" s="1"/>
      <c r="M449" s="1"/>
      <c r="N449" s="1"/>
      <c r="O449" s="1"/>
      <c r="P449" s="1"/>
      <c r="Q449" s="1"/>
      <c r="R449" s="1"/>
      <c r="S449" s="1"/>
      <c r="T449" s="1"/>
      <c r="U449" s="1"/>
      <c r="V449" s="1"/>
      <c r="W449" s="5"/>
      <c r="X449" s="5"/>
      <c r="Y449" s="5"/>
      <c r="Z449" s="5"/>
    </row>
    <row r="450" ht="14.25" customHeight="1">
      <c r="A450" s="9"/>
      <c r="B450" s="9"/>
      <c r="C450" s="9"/>
      <c r="D450" s="9"/>
      <c r="E450" s="9"/>
      <c r="F450" s="9"/>
      <c r="G450" s="9"/>
      <c r="H450" s="1"/>
      <c r="I450" s="9"/>
      <c r="J450" s="9"/>
      <c r="K450" s="9"/>
      <c r="L450" s="1"/>
      <c r="M450" s="1"/>
      <c r="N450" s="1"/>
      <c r="O450" s="1"/>
      <c r="P450" s="1"/>
      <c r="Q450" s="1"/>
      <c r="R450" s="1"/>
      <c r="S450" s="1"/>
      <c r="T450" s="1"/>
      <c r="U450" s="1"/>
      <c r="V450" s="1"/>
      <c r="W450" s="5"/>
      <c r="X450" s="5"/>
      <c r="Y450" s="5"/>
      <c r="Z450" s="5"/>
    </row>
    <row r="451" ht="14.25" customHeight="1">
      <c r="A451" s="9"/>
      <c r="B451" s="9"/>
      <c r="C451" s="9"/>
      <c r="D451" s="9"/>
      <c r="E451" s="9"/>
      <c r="F451" s="9"/>
      <c r="G451" s="9"/>
      <c r="H451" s="1"/>
      <c r="I451" s="9"/>
      <c r="J451" s="9"/>
      <c r="K451" s="9"/>
      <c r="L451" s="1"/>
      <c r="M451" s="1"/>
      <c r="N451" s="1"/>
      <c r="O451" s="1"/>
      <c r="P451" s="1"/>
      <c r="Q451" s="1"/>
      <c r="R451" s="1"/>
      <c r="S451" s="1"/>
      <c r="T451" s="1"/>
      <c r="U451" s="1"/>
      <c r="V451" s="1"/>
      <c r="W451" s="5"/>
      <c r="X451" s="5"/>
      <c r="Y451" s="5"/>
      <c r="Z451" s="5"/>
    </row>
    <row r="452" ht="14.25" customHeight="1">
      <c r="A452" s="9"/>
      <c r="B452" s="9"/>
      <c r="C452" s="9"/>
      <c r="D452" s="9"/>
      <c r="E452" s="9"/>
      <c r="F452" s="9"/>
      <c r="G452" s="9"/>
      <c r="H452" s="1"/>
      <c r="I452" s="9"/>
      <c r="J452" s="9"/>
      <c r="K452" s="9"/>
      <c r="L452" s="1"/>
      <c r="M452" s="1"/>
      <c r="N452" s="1"/>
      <c r="O452" s="1"/>
      <c r="P452" s="1"/>
      <c r="Q452" s="1"/>
      <c r="R452" s="1"/>
      <c r="S452" s="1"/>
      <c r="T452" s="1"/>
      <c r="U452" s="1"/>
      <c r="V452" s="1"/>
      <c r="W452" s="5"/>
      <c r="X452" s="5"/>
      <c r="Y452" s="5"/>
      <c r="Z452" s="5"/>
    </row>
    <row r="453" ht="14.25" customHeight="1">
      <c r="A453" s="9"/>
      <c r="B453" s="9"/>
      <c r="C453" s="9"/>
      <c r="D453" s="9"/>
      <c r="E453" s="9"/>
      <c r="F453" s="9"/>
      <c r="G453" s="9"/>
      <c r="H453" s="1"/>
      <c r="I453" s="9"/>
      <c r="J453" s="9"/>
      <c r="K453" s="9"/>
      <c r="L453" s="1"/>
      <c r="M453" s="1"/>
      <c r="N453" s="1"/>
      <c r="O453" s="1"/>
      <c r="P453" s="1"/>
      <c r="Q453" s="1"/>
      <c r="R453" s="1"/>
      <c r="S453" s="1"/>
      <c r="T453" s="1"/>
      <c r="U453" s="1"/>
      <c r="V453" s="1"/>
      <c r="W453" s="5"/>
      <c r="X453" s="5"/>
      <c r="Y453" s="5"/>
      <c r="Z453" s="5"/>
    </row>
    <row r="454" ht="14.25" customHeight="1">
      <c r="A454" s="9"/>
      <c r="B454" s="9"/>
      <c r="C454" s="9"/>
      <c r="D454" s="9"/>
      <c r="E454" s="9"/>
      <c r="F454" s="9"/>
      <c r="G454" s="9"/>
      <c r="H454" s="1"/>
      <c r="I454" s="9"/>
      <c r="J454" s="9"/>
      <c r="K454" s="9"/>
      <c r="L454" s="1"/>
      <c r="M454" s="1"/>
      <c r="N454" s="1"/>
      <c r="O454" s="1"/>
      <c r="P454" s="1"/>
      <c r="Q454" s="1"/>
      <c r="R454" s="1"/>
      <c r="S454" s="1"/>
      <c r="T454" s="1"/>
      <c r="U454" s="1"/>
      <c r="V454" s="1"/>
      <c r="W454" s="5"/>
      <c r="X454" s="5"/>
      <c r="Y454" s="5"/>
      <c r="Z454" s="5"/>
    </row>
    <row r="455" ht="14.25" customHeight="1">
      <c r="A455" s="9"/>
      <c r="B455" s="9"/>
      <c r="C455" s="9"/>
      <c r="D455" s="9"/>
      <c r="E455" s="9"/>
      <c r="F455" s="9"/>
      <c r="G455" s="9"/>
      <c r="H455" s="9"/>
      <c r="I455" s="9"/>
      <c r="J455" s="9"/>
      <c r="K455" s="9"/>
      <c r="L455" s="1"/>
      <c r="M455" s="1"/>
      <c r="N455" s="1"/>
      <c r="O455" s="1"/>
      <c r="P455" s="1"/>
      <c r="Q455" s="1"/>
      <c r="R455" s="1"/>
      <c r="S455" s="1"/>
      <c r="T455" s="1"/>
      <c r="U455" s="1"/>
      <c r="V455" s="1"/>
      <c r="W455" s="5"/>
      <c r="X455" s="5"/>
      <c r="Y455" s="5"/>
      <c r="Z455" s="5"/>
    </row>
    <row r="456" ht="14.25" customHeight="1">
      <c r="A456" s="9"/>
      <c r="B456" s="9"/>
      <c r="C456" s="9"/>
      <c r="D456" s="9"/>
      <c r="E456" s="9"/>
      <c r="F456" s="9"/>
      <c r="G456" s="9"/>
      <c r="H456" s="9"/>
      <c r="I456" s="9"/>
      <c r="J456" s="9"/>
      <c r="K456" s="9"/>
      <c r="L456" s="1"/>
      <c r="M456" s="1"/>
      <c r="N456" s="1"/>
      <c r="O456" s="1"/>
      <c r="P456" s="1"/>
      <c r="Q456" s="1"/>
      <c r="R456" s="1"/>
      <c r="S456" s="1"/>
      <c r="T456" s="1"/>
      <c r="U456" s="1"/>
      <c r="V456" s="1"/>
      <c r="W456" s="5"/>
      <c r="X456" s="5"/>
      <c r="Y456" s="5"/>
      <c r="Z456" s="5"/>
    </row>
    <row r="457" ht="14.25" customHeight="1">
      <c r="A457" s="9"/>
      <c r="B457" s="9"/>
      <c r="C457" s="9"/>
      <c r="D457" s="9"/>
      <c r="E457" s="9"/>
      <c r="F457" s="9"/>
      <c r="G457" s="9"/>
      <c r="H457" s="9"/>
      <c r="I457" s="9"/>
      <c r="J457" s="9"/>
      <c r="K457" s="9"/>
      <c r="L457" s="1"/>
      <c r="M457" s="1"/>
      <c r="N457" s="1"/>
      <c r="O457" s="1"/>
      <c r="P457" s="1"/>
      <c r="Q457" s="1"/>
      <c r="R457" s="1"/>
      <c r="S457" s="1"/>
      <c r="T457" s="1"/>
      <c r="U457" s="1"/>
      <c r="V457" s="1"/>
      <c r="W457" s="5"/>
      <c r="X457" s="5"/>
      <c r="Y457" s="5"/>
      <c r="Z457" s="5"/>
    </row>
    <row r="458" ht="14.25" customHeight="1">
      <c r="A458" s="9"/>
      <c r="B458" s="9"/>
      <c r="C458" s="9"/>
      <c r="D458" s="9"/>
      <c r="E458" s="9"/>
      <c r="F458" s="9"/>
      <c r="G458" s="9"/>
      <c r="H458" s="9"/>
      <c r="I458" s="9"/>
      <c r="J458" s="9"/>
      <c r="K458" s="9"/>
      <c r="L458" s="1"/>
      <c r="M458" s="1"/>
      <c r="N458" s="1"/>
      <c r="O458" s="1"/>
      <c r="P458" s="1"/>
      <c r="Q458" s="1"/>
      <c r="R458" s="1"/>
      <c r="S458" s="1"/>
      <c r="T458" s="1"/>
      <c r="U458" s="1"/>
      <c r="V458" s="1"/>
      <c r="W458" s="5"/>
      <c r="X458" s="5"/>
      <c r="Y458" s="5"/>
      <c r="Z458" s="5"/>
    </row>
    <row r="459" ht="14.25" customHeight="1">
      <c r="A459" s="9"/>
      <c r="B459" s="9"/>
      <c r="C459" s="9"/>
      <c r="D459" s="9"/>
      <c r="E459" s="9"/>
      <c r="F459" s="9"/>
      <c r="G459" s="9"/>
      <c r="H459" s="9"/>
      <c r="I459" s="9"/>
      <c r="J459" s="9"/>
      <c r="K459" s="9"/>
      <c r="L459" s="1"/>
      <c r="M459" s="1"/>
      <c r="N459" s="1"/>
      <c r="O459" s="1"/>
      <c r="P459" s="1"/>
      <c r="Q459" s="1"/>
      <c r="R459" s="1"/>
      <c r="S459" s="1"/>
      <c r="T459" s="1"/>
      <c r="U459" s="1"/>
      <c r="V459" s="1"/>
      <c r="W459" s="5"/>
      <c r="X459" s="5"/>
      <c r="Y459" s="5"/>
      <c r="Z459" s="5"/>
    </row>
    <row r="460" ht="14.25" customHeight="1">
      <c r="A460" s="9"/>
      <c r="B460" s="9"/>
      <c r="C460" s="9"/>
      <c r="D460" s="9"/>
      <c r="E460" s="9"/>
      <c r="F460" s="9"/>
      <c r="G460" s="9"/>
      <c r="H460" s="9"/>
      <c r="I460" s="9"/>
      <c r="J460" s="9"/>
      <c r="K460" s="9"/>
      <c r="L460" s="1"/>
      <c r="M460" s="1"/>
      <c r="N460" s="1"/>
      <c r="O460" s="1"/>
      <c r="P460" s="1"/>
      <c r="Q460" s="1"/>
      <c r="R460" s="1"/>
      <c r="S460" s="1"/>
      <c r="T460" s="1"/>
      <c r="U460" s="1"/>
      <c r="V460" s="1"/>
      <c r="W460" s="5"/>
      <c r="X460" s="5"/>
      <c r="Y460" s="5"/>
      <c r="Z460" s="5"/>
    </row>
    <row r="461" ht="14.25" customHeight="1">
      <c r="A461" s="9"/>
      <c r="B461" s="9"/>
      <c r="C461" s="9"/>
      <c r="D461" s="9"/>
      <c r="E461" s="9"/>
      <c r="F461" s="9"/>
      <c r="G461" s="9"/>
      <c r="H461" s="9"/>
      <c r="I461" s="9"/>
      <c r="J461" s="9"/>
      <c r="K461" s="9"/>
      <c r="L461" s="1"/>
      <c r="M461" s="1"/>
      <c r="N461" s="1"/>
      <c r="O461" s="1"/>
      <c r="P461" s="1"/>
      <c r="Q461" s="1"/>
      <c r="R461" s="1"/>
      <c r="S461" s="1"/>
      <c r="T461" s="1"/>
      <c r="U461" s="1"/>
      <c r="V461" s="1"/>
      <c r="W461" s="5"/>
      <c r="X461" s="5"/>
      <c r="Y461" s="5"/>
      <c r="Z461" s="5"/>
    </row>
    <row r="462" ht="14.25" customHeight="1">
      <c r="A462" s="9"/>
      <c r="B462" s="9"/>
      <c r="C462" s="9"/>
      <c r="D462" s="9"/>
      <c r="E462" s="9"/>
      <c r="F462" s="9"/>
      <c r="G462" s="9"/>
      <c r="H462" s="9"/>
      <c r="I462" s="9"/>
      <c r="J462" s="9"/>
      <c r="K462" s="9"/>
      <c r="L462" s="1"/>
      <c r="M462" s="1"/>
      <c r="N462" s="1"/>
      <c r="O462" s="1"/>
      <c r="P462" s="1"/>
      <c r="Q462" s="1"/>
      <c r="R462" s="1"/>
      <c r="S462" s="1"/>
      <c r="T462" s="1"/>
      <c r="U462" s="1"/>
      <c r="V462" s="1"/>
      <c r="W462" s="5"/>
      <c r="X462" s="5"/>
      <c r="Y462" s="5"/>
      <c r="Z462" s="5"/>
    </row>
    <row r="463" ht="14.25" customHeight="1">
      <c r="A463" s="9"/>
      <c r="B463" s="9"/>
      <c r="C463" s="9"/>
      <c r="D463" s="9"/>
      <c r="E463" s="9"/>
      <c r="F463" s="9"/>
      <c r="G463" s="9"/>
      <c r="H463" s="9"/>
      <c r="I463" s="9"/>
      <c r="J463" s="9"/>
      <c r="K463" s="9"/>
      <c r="L463" s="1"/>
      <c r="M463" s="1"/>
      <c r="N463" s="1"/>
      <c r="O463" s="1"/>
      <c r="P463" s="1"/>
      <c r="Q463" s="1"/>
      <c r="R463" s="1"/>
      <c r="S463" s="1"/>
      <c r="T463" s="1"/>
      <c r="U463" s="1"/>
      <c r="V463" s="1"/>
      <c r="W463" s="5"/>
      <c r="X463" s="5"/>
      <c r="Y463" s="5"/>
      <c r="Z463" s="5"/>
    </row>
    <row r="464" ht="14.25" customHeight="1">
      <c r="A464" s="9"/>
      <c r="B464" s="9"/>
      <c r="C464" s="9"/>
      <c r="D464" s="9"/>
      <c r="E464" s="9"/>
      <c r="F464" s="9"/>
      <c r="G464" s="9"/>
      <c r="H464" s="9"/>
      <c r="I464" s="9"/>
      <c r="J464" s="9"/>
      <c r="K464" s="9"/>
      <c r="L464" s="1"/>
      <c r="M464" s="1"/>
      <c r="N464" s="1"/>
      <c r="O464" s="1"/>
      <c r="P464" s="1"/>
      <c r="Q464" s="1"/>
      <c r="R464" s="1"/>
      <c r="S464" s="1"/>
      <c r="T464" s="1"/>
      <c r="U464" s="1"/>
      <c r="V464" s="1"/>
      <c r="W464" s="5"/>
      <c r="X464" s="5"/>
      <c r="Y464" s="5"/>
      <c r="Z464" s="5"/>
    </row>
    <row r="465" ht="14.25" customHeight="1">
      <c r="A465" s="9"/>
      <c r="B465" s="9"/>
      <c r="C465" s="9"/>
      <c r="D465" s="9"/>
      <c r="E465" s="9"/>
      <c r="F465" s="9"/>
      <c r="G465" s="9"/>
      <c r="H465" s="9"/>
      <c r="I465" s="9"/>
      <c r="J465" s="9"/>
      <c r="K465" s="9"/>
      <c r="L465" s="1"/>
      <c r="M465" s="1"/>
      <c r="N465" s="1"/>
      <c r="O465" s="1"/>
      <c r="P465" s="1"/>
      <c r="Q465" s="1"/>
      <c r="R465" s="1"/>
      <c r="S465" s="1"/>
      <c r="T465" s="1"/>
      <c r="U465" s="1"/>
      <c r="V465" s="1"/>
      <c r="W465" s="5"/>
      <c r="X465" s="5"/>
      <c r="Y465" s="5"/>
      <c r="Z465" s="5"/>
    </row>
    <row r="466" ht="14.25" customHeight="1">
      <c r="A466" s="9"/>
      <c r="B466" s="9"/>
      <c r="C466" s="9"/>
      <c r="D466" s="9"/>
      <c r="E466" s="9"/>
      <c r="F466" s="9"/>
      <c r="G466" s="9"/>
      <c r="H466" s="9"/>
      <c r="I466" s="9"/>
      <c r="J466" s="9"/>
      <c r="K466" s="9"/>
      <c r="L466" s="1"/>
      <c r="M466" s="1"/>
      <c r="N466" s="1"/>
      <c r="O466" s="1"/>
      <c r="P466" s="1"/>
      <c r="Q466" s="1"/>
      <c r="R466" s="1"/>
      <c r="S466" s="1"/>
      <c r="T466" s="1"/>
      <c r="U466" s="1"/>
      <c r="V466" s="1"/>
      <c r="W466" s="5"/>
      <c r="X466" s="5"/>
      <c r="Y466" s="5"/>
      <c r="Z466" s="5"/>
    </row>
    <row r="467" ht="14.25" customHeight="1">
      <c r="A467" s="9"/>
      <c r="B467" s="9"/>
      <c r="C467" s="9"/>
      <c r="D467" s="9"/>
      <c r="E467" s="9"/>
      <c r="F467" s="9"/>
      <c r="G467" s="9"/>
      <c r="H467" s="9"/>
      <c r="I467" s="9"/>
      <c r="J467" s="9"/>
      <c r="K467" s="9"/>
      <c r="L467" s="1"/>
      <c r="M467" s="1"/>
      <c r="N467" s="1"/>
      <c r="O467" s="1"/>
      <c r="P467" s="1"/>
      <c r="Q467" s="1"/>
      <c r="R467" s="1"/>
      <c r="S467" s="1"/>
      <c r="T467" s="1"/>
      <c r="U467" s="1"/>
      <c r="V467" s="1"/>
      <c r="W467" s="5"/>
      <c r="X467" s="5"/>
      <c r="Y467" s="5"/>
      <c r="Z467" s="5"/>
    </row>
    <row r="468" ht="14.25" customHeight="1">
      <c r="A468" s="9"/>
      <c r="B468" s="9"/>
      <c r="C468" s="9"/>
      <c r="D468" s="9"/>
      <c r="E468" s="9"/>
      <c r="F468" s="9"/>
      <c r="G468" s="9"/>
      <c r="H468" s="9"/>
      <c r="I468" s="9"/>
      <c r="J468" s="9"/>
      <c r="K468" s="9"/>
      <c r="L468" s="1"/>
      <c r="M468" s="1"/>
      <c r="N468" s="1"/>
      <c r="O468" s="1"/>
      <c r="P468" s="1"/>
      <c r="Q468" s="1"/>
      <c r="R468" s="1"/>
      <c r="S468" s="1"/>
      <c r="T468" s="1"/>
      <c r="U468" s="1"/>
      <c r="V468" s="1"/>
      <c r="W468" s="5"/>
      <c r="X468" s="5"/>
      <c r="Y468" s="5"/>
      <c r="Z468" s="5"/>
    </row>
    <row r="469" ht="14.25" customHeight="1">
      <c r="A469" s="9"/>
      <c r="B469" s="9"/>
      <c r="C469" s="9"/>
      <c r="D469" s="9"/>
      <c r="E469" s="9"/>
      <c r="F469" s="9"/>
      <c r="G469" s="9"/>
      <c r="H469" s="9"/>
      <c r="I469" s="9"/>
      <c r="J469" s="9"/>
      <c r="K469" s="9"/>
      <c r="L469" s="1"/>
      <c r="M469" s="1"/>
      <c r="N469" s="1"/>
      <c r="O469" s="1"/>
      <c r="P469" s="1"/>
      <c r="Q469" s="1"/>
      <c r="R469" s="1"/>
      <c r="S469" s="1"/>
      <c r="T469" s="1"/>
      <c r="U469" s="1"/>
      <c r="V469" s="1"/>
      <c r="W469" s="5"/>
      <c r="X469" s="5"/>
      <c r="Y469" s="5"/>
      <c r="Z469" s="5"/>
    </row>
    <row r="470" ht="14.25" customHeight="1">
      <c r="A470" s="9"/>
      <c r="B470" s="9"/>
      <c r="C470" s="9"/>
      <c r="D470" s="9"/>
      <c r="E470" s="9"/>
      <c r="F470" s="9"/>
      <c r="G470" s="9"/>
      <c r="H470" s="9"/>
      <c r="I470" s="9"/>
      <c r="J470" s="9"/>
      <c r="K470" s="9"/>
      <c r="L470" s="1"/>
      <c r="M470" s="1"/>
      <c r="N470" s="1"/>
      <c r="O470" s="1"/>
      <c r="P470" s="1"/>
      <c r="Q470" s="1"/>
      <c r="R470" s="1"/>
      <c r="S470" s="1"/>
      <c r="T470" s="1"/>
      <c r="U470" s="1"/>
      <c r="V470" s="1"/>
      <c r="W470" s="5"/>
      <c r="X470" s="5"/>
      <c r="Y470" s="5"/>
      <c r="Z470" s="5"/>
    </row>
    <row r="471" ht="14.25" customHeight="1">
      <c r="A471" s="9"/>
      <c r="B471" s="9"/>
      <c r="C471" s="9"/>
      <c r="D471" s="9"/>
      <c r="E471" s="9"/>
      <c r="F471" s="9"/>
      <c r="G471" s="9"/>
      <c r="H471" s="9"/>
      <c r="I471" s="9"/>
      <c r="J471" s="9"/>
      <c r="K471" s="9"/>
      <c r="L471" s="1"/>
      <c r="M471" s="1"/>
      <c r="N471" s="1"/>
      <c r="O471" s="1"/>
      <c r="P471" s="1"/>
      <c r="Q471" s="1"/>
      <c r="R471" s="1"/>
      <c r="S471" s="1"/>
      <c r="T471" s="1"/>
      <c r="U471" s="1"/>
      <c r="V471" s="1"/>
      <c r="W471" s="5"/>
      <c r="X471" s="5"/>
      <c r="Y471" s="5"/>
      <c r="Z471" s="5"/>
    </row>
    <row r="472" ht="14.25" customHeight="1">
      <c r="A472" s="9"/>
      <c r="B472" s="9"/>
      <c r="C472" s="9"/>
      <c r="D472" s="9"/>
      <c r="E472" s="9"/>
      <c r="F472" s="9"/>
      <c r="G472" s="9"/>
      <c r="H472" s="9"/>
      <c r="I472" s="9"/>
      <c r="J472" s="9"/>
      <c r="K472" s="9"/>
      <c r="L472" s="1"/>
      <c r="M472" s="1"/>
      <c r="N472" s="1"/>
      <c r="O472" s="1"/>
      <c r="P472" s="1"/>
      <c r="Q472" s="1"/>
      <c r="R472" s="1"/>
      <c r="S472" s="1"/>
      <c r="T472" s="1"/>
      <c r="U472" s="1"/>
      <c r="V472" s="1"/>
      <c r="W472" s="5"/>
      <c r="X472" s="5"/>
      <c r="Y472" s="5"/>
      <c r="Z472" s="5"/>
    </row>
    <row r="473" ht="14.25" customHeight="1">
      <c r="A473" s="9"/>
      <c r="B473" s="9"/>
      <c r="C473" s="9"/>
      <c r="D473" s="9"/>
      <c r="E473" s="9"/>
      <c r="F473" s="9"/>
      <c r="G473" s="9"/>
      <c r="H473" s="9"/>
      <c r="I473" s="9"/>
      <c r="J473" s="9"/>
      <c r="K473" s="9"/>
      <c r="L473" s="1"/>
      <c r="M473" s="1"/>
      <c r="N473" s="1"/>
      <c r="O473" s="1"/>
      <c r="P473" s="1"/>
      <c r="Q473" s="1"/>
      <c r="R473" s="1"/>
      <c r="S473" s="1"/>
      <c r="T473" s="1"/>
      <c r="U473" s="1"/>
      <c r="V473" s="1"/>
      <c r="W473" s="5"/>
      <c r="X473" s="5"/>
      <c r="Y473" s="5"/>
      <c r="Z473" s="5"/>
    </row>
    <row r="474" ht="14.25" customHeight="1">
      <c r="A474" s="9"/>
      <c r="B474" s="9"/>
      <c r="C474" s="9"/>
      <c r="D474" s="9"/>
      <c r="E474" s="9"/>
      <c r="F474" s="9"/>
      <c r="G474" s="9"/>
      <c r="H474" s="9"/>
      <c r="I474" s="9"/>
      <c r="J474" s="9"/>
      <c r="K474" s="9"/>
      <c r="L474" s="1"/>
      <c r="M474" s="1"/>
      <c r="N474" s="1"/>
      <c r="O474" s="1"/>
      <c r="P474" s="1"/>
      <c r="Q474" s="1"/>
      <c r="R474" s="1"/>
      <c r="S474" s="1"/>
      <c r="T474" s="1"/>
      <c r="U474" s="1"/>
      <c r="V474" s="1"/>
      <c r="W474" s="5"/>
      <c r="X474" s="5"/>
      <c r="Y474" s="5"/>
      <c r="Z474" s="5"/>
    </row>
    <row r="475" ht="14.25" customHeight="1">
      <c r="A475" s="9"/>
      <c r="B475" s="9"/>
      <c r="C475" s="9"/>
      <c r="D475" s="9"/>
      <c r="E475" s="9"/>
      <c r="F475" s="9"/>
      <c r="G475" s="9"/>
      <c r="H475" s="9"/>
      <c r="I475" s="9"/>
      <c r="J475" s="9"/>
      <c r="K475" s="9"/>
      <c r="L475" s="1"/>
      <c r="M475" s="1"/>
      <c r="N475" s="1"/>
      <c r="O475" s="1"/>
      <c r="P475" s="1"/>
      <c r="Q475" s="1"/>
      <c r="R475" s="1"/>
      <c r="S475" s="1"/>
      <c r="T475" s="1"/>
      <c r="U475" s="1"/>
      <c r="V475" s="1"/>
      <c r="W475" s="5"/>
      <c r="X475" s="5"/>
      <c r="Y475" s="5"/>
      <c r="Z475" s="5"/>
    </row>
    <row r="476" ht="14.25" customHeight="1">
      <c r="A476" s="9"/>
      <c r="B476" s="9"/>
      <c r="C476" s="9"/>
      <c r="D476" s="9"/>
      <c r="E476" s="9"/>
      <c r="F476" s="9"/>
      <c r="G476" s="9"/>
      <c r="H476" s="9"/>
      <c r="I476" s="9"/>
      <c r="J476" s="9"/>
      <c r="K476" s="9"/>
      <c r="L476" s="1"/>
      <c r="M476" s="1"/>
      <c r="N476" s="1"/>
      <c r="O476" s="1"/>
      <c r="P476" s="1"/>
      <c r="Q476" s="1"/>
      <c r="R476" s="1"/>
      <c r="S476" s="1"/>
      <c r="T476" s="1"/>
      <c r="U476" s="1"/>
      <c r="V476" s="1"/>
      <c r="W476" s="5"/>
      <c r="X476" s="5"/>
      <c r="Y476" s="5"/>
      <c r="Z476" s="5"/>
    </row>
    <row r="477" ht="14.25" customHeight="1">
      <c r="A477" s="9"/>
      <c r="B477" s="9"/>
      <c r="C477" s="9"/>
      <c r="D477" s="9"/>
      <c r="E477" s="9"/>
      <c r="F477" s="9"/>
      <c r="G477" s="9"/>
      <c r="H477" s="9"/>
      <c r="I477" s="9"/>
      <c r="J477" s="9"/>
      <c r="K477" s="9"/>
      <c r="L477" s="1"/>
      <c r="M477" s="1"/>
      <c r="N477" s="1"/>
      <c r="O477" s="1"/>
      <c r="P477" s="1"/>
      <c r="Q477" s="1"/>
      <c r="R477" s="1"/>
      <c r="S477" s="1"/>
      <c r="T477" s="1"/>
      <c r="U477" s="1"/>
      <c r="V477" s="1"/>
      <c r="W477" s="5"/>
      <c r="X477" s="5"/>
      <c r="Y477" s="5"/>
      <c r="Z477" s="5"/>
    </row>
    <row r="478" ht="14.25" customHeight="1">
      <c r="A478" s="9"/>
      <c r="B478" s="9"/>
      <c r="C478" s="9"/>
      <c r="D478" s="9"/>
      <c r="E478" s="9"/>
      <c r="F478" s="9"/>
      <c r="G478" s="9"/>
      <c r="H478" s="9"/>
      <c r="I478" s="9"/>
      <c r="J478" s="9"/>
      <c r="K478" s="9"/>
      <c r="L478" s="1"/>
      <c r="M478" s="1"/>
      <c r="N478" s="1"/>
      <c r="O478" s="1"/>
      <c r="P478" s="1"/>
      <c r="Q478" s="1"/>
      <c r="R478" s="1"/>
      <c r="S478" s="1"/>
      <c r="T478" s="1"/>
      <c r="U478" s="1"/>
      <c r="V478" s="1"/>
      <c r="W478" s="5"/>
      <c r="X478" s="5"/>
      <c r="Y478" s="5"/>
      <c r="Z478" s="5"/>
    </row>
    <row r="479" ht="14.25" customHeight="1">
      <c r="A479" s="9"/>
      <c r="B479" s="9"/>
      <c r="C479" s="9"/>
      <c r="D479" s="9"/>
      <c r="E479" s="9"/>
      <c r="F479" s="9"/>
      <c r="G479" s="9"/>
      <c r="H479" s="9"/>
      <c r="I479" s="9"/>
      <c r="J479" s="9"/>
      <c r="K479" s="9"/>
      <c r="L479" s="1"/>
      <c r="M479" s="1"/>
      <c r="N479" s="1"/>
      <c r="O479" s="1"/>
      <c r="P479" s="1"/>
      <c r="Q479" s="1"/>
      <c r="R479" s="1"/>
      <c r="S479" s="1"/>
      <c r="T479" s="1"/>
      <c r="U479" s="1"/>
      <c r="V479" s="1"/>
      <c r="W479" s="5"/>
      <c r="X479" s="5"/>
      <c r="Y479" s="5"/>
      <c r="Z479" s="5"/>
    </row>
    <row r="480" ht="14.25" customHeight="1">
      <c r="A480" s="9"/>
      <c r="B480" s="9"/>
      <c r="C480" s="9"/>
      <c r="D480" s="9"/>
      <c r="E480" s="9"/>
      <c r="F480" s="9"/>
      <c r="G480" s="9"/>
      <c r="H480" s="9"/>
      <c r="I480" s="9"/>
      <c r="J480" s="9"/>
      <c r="K480" s="9"/>
      <c r="L480" s="1"/>
      <c r="M480" s="1"/>
      <c r="N480" s="1"/>
      <c r="O480" s="1"/>
      <c r="P480" s="1"/>
      <c r="Q480" s="1"/>
      <c r="R480" s="1"/>
      <c r="S480" s="1"/>
      <c r="T480" s="1"/>
      <c r="U480" s="1"/>
      <c r="V480" s="1"/>
      <c r="W480" s="5"/>
      <c r="X480" s="5"/>
      <c r="Y480" s="5"/>
      <c r="Z480" s="5"/>
    </row>
    <row r="481" ht="14.25" customHeight="1">
      <c r="A481" s="9"/>
      <c r="B481" s="9"/>
      <c r="C481" s="9"/>
      <c r="D481" s="9"/>
      <c r="E481" s="9"/>
      <c r="F481" s="9"/>
      <c r="G481" s="9"/>
      <c r="H481" s="9"/>
      <c r="I481" s="9"/>
      <c r="J481" s="9"/>
      <c r="K481" s="9"/>
      <c r="L481" s="1"/>
      <c r="M481" s="1"/>
      <c r="N481" s="1"/>
      <c r="O481" s="1"/>
      <c r="P481" s="1"/>
      <c r="Q481" s="1"/>
      <c r="R481" s="1"/>
      <c r="S481" s="1"/>
      <c r="T481" s="1"/>
      <c r="U481" s="1"/>
      <c r="V481" s="1"/>
      <c r="W481" s="5"/>
      <c r="X481" s="5"/>
      <c r="Y481" s="5"/>
      <c r="Z481" s="5"/>
    </row>
    <row r="482" ht="14.25" customHeight="1">
      <c r="A482" s="9"/>
      <c r="B482" s="9"/>
      <c r="C482" s="9"/>
      <c r="D482" s="9"/>
      <c r="E482" s="9"/>
      <c r="F482" s="9"/>
      <c r="G482" s="9"/>
      <c r="H482" s="9"/>
      <c r="I482" s="9"/>
      <c r="J482" s="9"/>
      <c r="K482" s="9"/>
      <c r="L482" s="1"/>
      <c r="M482" s="1"/>
      <c r="N482" s="1"/>
      <c r="O482" s="1"/>
      <c r="P482" s="1"/>
      <c r="Q482" s="1"/>
      <c r="R482" s="1"/>
      <c r="S482" s="1"/>
      <c r="T482" s="1"/>
      <c r="U482" s="1"/>
      <c r="V482" s="1"/>
      <c r="W482" s="5"/>
      <c r="X482" s="5"/>
      <c r="Y482" s="5"/>
      <c r="Z482" s="5"/>
    </row>
    <row r="483" ht="14.25" customHeight="1">
      <c r="A483" s="9"/>
      <c r="B483" s="9"/>
      <c r="C483" s="9"/>
      <c r="D483" s="9"/>
      <c r="E483" s="9"/>
      <c r="F483" s="9"/>
      <c r="G483" s="9"/>
      <c r="H483" s="9"/>
      <c r="I483" s="9"/>
      <c r="J483" s="9"/>
      <c r="K483" s="9"/>
      <c r="L483" s="1"/>
      <c r="M483" s="1"/>
      <c r="N483" s="1"/>
      <c r="O483" s="1"/>
      <c r="P483" s="1"/>
      <c r="Q483" s="1"/>
      <c r="R483" s="1"/>
      <c r="S483" s="1"/>
      <c r="T483" s="1"/>
      <c r="U483" s="1"/>
      <c r="V483" s="1"/>
      <c r="W483" s="5"/>
      <c r="X483" s="5"/>
      <c r="Y483" s="5"/>
      <c r="Z483" s="5"/>
    </row>
    <row r="484" ht="14.25" customHeight="1">
      <c r="A484" s="9"/>
      <c r="B484" s="9"/>
      <c r="C484" s="9"/>
      <c r="D484" s="9"/>
      <c r="E484" s="9"/>
      <c r="F484" s="9"/>
      <c r="G484" s="9"/>
      <c r="H484" s="9"/>
      <c r="I484" s="9"/>
      <c r="J484" s="9"/>
      <c r="K484" s="9"/>
      <c r="L484" s="1"/>
      <c r="M484" s="1"/>
      <c r="N484" s="1"/>
      <c r="O484" s="1"/>
      <c r="P484" s="1"/>
      <c r="Q484" s="1"/>
      <c r="R484" s="1"/>
      <c r="S484" s="1"/>
      <c r="T484" s="1"/>
      <c r="U484" s="1"/>
      <c r="V484" s="1"/>
      <c r="W484" s="5"/>
      <c r="X484" s="5"/>
      <c r="Y484" s="5"/>
      <c r="Z484" s="5"/>
    </row>
    <row r="485" ht="14.25" customHeight="1">
      <c r="A485" s="9"/>
      <c r="B485" s="9"/>
      <c r="C485" s="9"/>
      <c r="D485" s="9"/>
      <c r="E485" s="9"/>
      <c r="F485" s="9"/>
      <c r="G485" s="9"/>
      <c r="H485" s="9"/>
      <c r="I485" s="9"/>
      <c r="J485" s="9"/>
      <c r="K485" s="9"/>
      <c r="L485" s="1"/>
      <c r="M485" s="1"/>
      <c r="N485" s="1"/>
      <c r="O485" s="1"/>
      <c r="P485" s="1"/>
      <c r="Q485" s="1"/>
      <c r="R485" s="1"/>
      <c r="S485" s="1"/>
      <c r="T485" s="1"/>
      <c r="U485" s="1"/>
      <c r="V485" s="1"/>
      <c r="W485" s="5"/>
      <c r="X485" s="5"/>
      <c r="Y485" s="5"/>
      <c r="Z485" s="5"/>
    </row>
    <row r="486" ht="14.25" customHeight="1">
      <c r="A486" s="9"/>
      <c r="B486" s="9"/>
      <c r="C486" s="9"/>
      <c r="D486" s="9"/>
      <c r="E486" s="9"/>
      <c r="F486" s="9"/>
      <c r="G486" s="9"/>
      <c r="H486" s="9"/>
      <c r="I486" s="9"/>
      <c r="J486" s="9"/>
      <c r="K486" s="9"/>
      <c r="L486" s="1"/>
      <c r="M486" s="1"/>
      <c r="N486" s="1"/>
      <c r="O486" s="1"/>
      <c r="P486" s="1"/>
      <c r="Q486" s="1"/>
      <c r="R486" s="1"/>
      <c r="S486" s="1"/>
      <c r="T486" s="1"/>
      <c r="U486" s="1"/>
      <c r="V486" s="1"/>
      <c r="W486" s="5"/>
      <c r="X486" s="5"/>
      <c r="Y486" s="5"/>
      <c r="Z486" s="5"/>
    </row>
    <row r="487" ht="14.25" customHeight="1">
      <c r="A487" s="9"/>
      <c r="B487" s="9"/>
      <c r="C487" s="9"/>
      <c r="D487" s="9"/>
      <c r="E487" s="9"/>
      <c r="F487" s="9"/>
      <c r="G487" s="9"/>
      <c r="H487" s="9"/>
      <c r="I487" s="9"/>
      <c r="J487" s="9"/>
      <c r="K487" s="9"/>
      <c r="L487" s="1"/>
      <c r="M487" s="1"/>
      <c r="N487" s="1"/>
      <c r="O487" s="1"/>
      <c r="P487" s="1"/>
      <c r="Q487" s="1"/>
      <c r="R487" s="1"/>
      <c r="S487" s="1"/>
      <c r="T487" s="1"/>
      <c r="U487" s="1"/>
      <c r="V487" s="1"/>
      <c r="W487" s="5"/>
      <c r="X487" s="5"/>
      <c r="Y487" s="5"/>
      <c r="Z487" s="5"/>
    </row>
    <row r="488" ht="14.25" customHeight="1">
      <c r="A488" s="9"/>
      <c r="B488" s="9"/>
      <c r="C488" s="9"/>
      <c r="D488" s="9"/>
      <c r="E488" s="9"/>
      <c r="F488" s="9"/>
      <c r="G488" s="9"/>
      <c r="H488" s="9"/>
      <c r="I488" s="9"/>
      <c r="J488" s="9"/>
      <c r="K488" s="9"/>
      <c r="L488" s="1"/>
      <c r="M488" s="1"/>
      <c r="N488" s="1"/>
      <c r="O488" s="1"/>
      <c r="P488" s="1"/>
      <c r="Q488" s="1"/>
      <c r="R488" s="1"/>
      <c r="S488" s="1"/>
      <c r="T488" s="1"/>
      <c r="U488" s="1"/>
      <c r="V488" s="1"/>
      <c r="W488" s="5"/>
      <c r="X488" s="5"/>
      <c r="Y488" s="5"/>
      <c r="Z488" s="5"/>
    </row>
    <row r="489" ht="14.25" customHeight="1">
      <c r="A489" s="9"/>
      <c r="B489" s="9"/>
      <c r="C489" s="9"/>
      <c r="D489" s="9"/>
      <c r="E489" s="9"/>
      <c r="F489" s="9"/>
      <c r="G489" s="9"/>
      <c r="H489" s="9"/>
      <c r="I489" s="9"/>
      <c r="J489" s="9"/>
      <c r="K489" s="9"/>
      <c r="L489" s="1"/>
      <c r="M489" s="1"/>
      <c r="N489" s="1"/>
      <c r="O489" s="1"/>
      <c r="P489" s="1"/>
      <c r="Q489" s="1"/>
      <c r="R489" s="1"/>
      <c r="S489" s="1"/>
      <c r="T489" s="1"/>
      <c r="U489" s="1"/>
      <c r="V489" s="1"/>
      <c r="W489" s="5"/>
      <c r="X489" s="5"/>
      <c r="Y489" s="5"/>
      <c r="Z489" s="5"/>
    </row>
    <row r="490" ht="14.25" customHeight="1">
      <c r="A490" s="9"/>
      <c r="B490" s="9"/>
      <c r="C490" s="9"/>
      <c r="D490" s="9"/>
      <c r="E490" s="9"/>
      <c r="F490" s="9"/>
      <c r="G490" s="9"/>
      <c r="H490" s="9"/>
      <c r="I490" s="9"/>
      <c r="J490" s="9"/>
      <c r="K490" s="9"/>
      <c r="L490" s="1"/>
      <c r="M490" s="1"/>
      <c r="N490" s="1"/>
      <c r="O490" s="1"/>
      <c r="P490" s="1"/>
      <c r="Q490" s="1"/>
      <c r="R490" s="1"/>
      <c r="S490" s="1"/>
      <c r="T490" s="1"/>
      <c r="U490" s="1"/>
      <c r="V490" s="1"/>
      <c r="W490" s="5"/>
      <c r="X490" s="5"/>
      <c r="Y490" s="5"/>
      <c r="Z490" s="5"/>
    </row>
    <row r="491" ht="14.25" customHeight="1">
      <c r="A491" s="9"/>
      <c r="B491" s="9"/>
      <c r="C491" s="9"/>
      <c r="D491" s="9"/>
      <c r="E491" s="9"/>
      <c r="F491" s="9"/>
      <c r="G491" s="9"/>
      <c r="H491" s="9"/>
      <c r="I491" s="9"/>
      <c r="J491" s="9"/>
      <c r="K491" s="9"/>
      <c r="L491" s="1"/>
      <c r="M491" s="1"/>
      <c r="N491" s="1"/>
      <c r="O491" s="1"/>
      <c r="P491" s="1"/>
      <c r="Q491" s="1"/>
      <c r="R491" s="1"/>
      <c r="S491" s="1"/>
      <c r="T491" s="1"/>
      <c r="U491" s="1"/>
      <c r="V491" s="1"/>
      <c r="W491" s="5"/>
      <c r="X491" s="5"/>
      <c r="Y491" s="5"/>
      <c r="Z491" s="5"/>
    </row>
    <row r="492" ht="14.25" customHeight="1">
      <c r="A492" s="9"/>
      <c r="B492" s="9"/>
      <c r="C492" s="9"/>
      <c r="D492" s="9"/>
      <c r="E492" s="9"/>
      <c r="F492" s="9"/>
      <c r="G492" s="9"/>
      <c r="H492" s="9"/>
      <c r="I492" s="9"/>
      <c r="J492" s="9"/>
      <c r="K492" s="9"/>
      <c r="L492" s="1"/>
      <c r="M492" s="1"/>
      <c r="N492" s="1"/>
      <c r="O492" s="1"/>
      <c r="P492" s="1"/>
      <c r="Q492" s="1"/>
      <c r="R492" s="1"/>
      <c r="S492" s="1"/>
      <c r="T492" s="1"/>
      <c r="U492" s="1"/>
      <c r="V492" s="1"/>
      <c r="W492" s="5"/>
      <c r="X492" s="5"/>
      <c r="Y492" s="5"/>
      <c r="Z492" s="5"/>
    </row>
    <row r="493" ht="14.25" customHeight="1">
      <c r="A493" s="9"/>
      <c r="B493" s="9"/>
      <c r="C493" s="9"/>
      <c r="D493" s="9"/>
      <c r="E493" s="9"/>
      <c r="F493" s="9"/>
      <c r="G493" s="9"/>
      <c r="H493" s="9"/>
      <c r="I493" s="9"/>
      <c r="J493" s="9"/>
      <c r="K493" s="9"/>
      <c r="L493" s="1"/>
      <c r="M493" s="1"/>
      <c r="N493" s="1"/>
      <c r="O493" s="1"/>
      <c r="P493" s="1"/>
      <c r="Q493" s="1"/>
      <c r="R493" s="1"/>
      <c r="S493" s="1"/>
      <c r="T493" s="1"/>
      <c r="U493" s="1"/>
      <c r="V493" s="1"/>
      <c r="W493" s="5"/>
      <c r="X493" s="5"/>
      <c r="Y493" s="5"/>
      <c r="Z493" s="5"/>
    </row>
    <row r="494" ht="14.25" customHeight="1">
      <c r="A494" s="9"/>
      <c r="B494" s="9"/>
      <c r="C494" s="9"/>
      <c r="D494" s="9"/>
      <c r="E494" s="9"/>
      <c r="F494" s="9"/>
      <c r="G494" s="9"/>
      <c r="H494" s="9"/>
      <c r="I494" s="9"/>
      <c r="J494" s="9"/>
      <c r="K494" s="9"/>
      <c r="L494" s="1"/>
      <c r="M494" s="1"/>
      <c r="N494" s="1"/>
      <c r="O494" s="1"/>
      <c r="P494" s="1"/>
      <c r="Q494" s="1"/>
      <c r="R494" s="1"/>
      <c r="S494" s="1"/>
      <c r="T494" s="1"/>
      <c r="U494" s="1"/>
      <c r="V494" s="1"/>
      <c r="W494" s="5"/>
      <c r="X494" s="5"/>
      <c r="Y494" s="5"/>
      <c r="Z494" s="5"/>
    </row>
    <row r="495" ht="14.25" customHeight="1">
      <c r="A495" s="9"/>
      <c r="B495" s="9"/>
      <c r="C495" s="9"/>
      <c r="D495" s="9"/>
      <c r="E495" s="9"/>
      <c r="F495" s="9"/>
      <c r="G495" s="9"/>
      <c r="H495" s="9"/>
      <c r="I495" s="9"/>
      <c r="J495" s="9"/>
      <c r="K495" s="9"/>
      <c r="L495" s="1"/>
      <c r="M495" s="1"/>
      <c r="N495" s="1"/>
      <c r="O495" s="1"/>
      <c r="P495" s="1"/>
      <c r="Q495" s="1"/>
      <c r="R495" s="1"/>
      <c r="S495" s="1"/>
      <c r="T495" s="1"/>
      <c r="U495" s="1"/>
      <c r="V495" s="1"/>
      <c r="W495" s="5"/>
      <c r="X495" s="5"/>
      <c r="Y495" s="5"/>
      <c r="Z495" s="5"/>
    </row>
    <row r="496" ht="14.25" customHeight="1">
      <c r="A496" s="9"/>
      <c r="B496" s="9"/>
      <c r="C496" s="9"/>
      <c r="D496" s="9"/>
      <c r="E496" s="9"/>
      <c r="F496" s="9"/>
      <c r="G496" s="9"/>
      <c r="H496" s="9"/>
      <c r="I496" s="9"/>
      <c r="J496" s="9"/>
      <c r="K496" s="9"/>
      <c r="L496" s="1"/>
      <c r="M496" s="1"/>
      <c r="N496" s="1"/>
      <c r="O496" s="1"/>
      <c r="P496" s="1"/>
      <c r="Q496" s="1"/>
      <c r="R496" s="1"/>
      <c r="S496" s="1"/>
      <c r="T496" s="1"/>
      <c r="U496" s="1"/>
      <c r="V496" s="1"/>
      <c r="W496" s="5"/>
      <c r="X496" s="5"/>
      <c r="Y496" s="5"/>
      <c r="Z496" s="5"/>
    </row>
    <row r="497" ht="14.25" customHeight="1">
      <c r="A497" s="9"/>
      <c r="B497" s="9"/>
      <c r="C497" s="9"/>
      <c r="D497" s="9"/>
      <c r="E497" s="9"/>
      <c r="F497" s="9"/>
      <c r="G497" s="9"/>
      <c r="H497" s="9"/>
      <c r="I497" s="9"/>
      <c r="J497" s="9"/>
      <c r="K497" s="9"/>
      <c r="L497" s="1"/>
      <c r="M497" s="1"/>
      <c r="N497" s="1"/>
      <c r="O497" s="1"/>
      <c r="P497" s="1"/>
      <c r="Q497" s="1"/>
      <c r="R497" s="1"/>
      <c r="S497" s="1"/>
      <c r="T497" s="1"/>
      <c r="U497" s="1"/>
      <c r="V497" s="1"/>
      <c r="W497" s="5"/>
      <c r="X497" s="5"/>
      <c r="Y497" s="5"/>
      <c r="Z497" s="5"/>
    </row>
    <row r="498" ht="14.25" customHeight="1">
      <c r="A498" s="9"/>
      <c r="B498" s="9"/>
      <c r="C498" s="9"/>
      <c r="D498" s="9"/>
      <c r="E498" s="9"/>
      <c r="F498" s="9"/>
      <c r="G498" s="9"/>
      <c r="H498" s="9"/>
      <c r="I498" s="9"/>
      <c r="J498" s="9"/>
      <c r="K498" s="9"/>
      <c r="L498" s="1"/>
      <c r="M498" s="1"/>
      <c r="N498" s="1"/>
      <c r="O498" s="1"/>
      <c r="P498" s="1"/>
      <c r="Q498" s="1"/>
      <c r="R498" s="1"/>
      <c r="S498" s="1"/>
      <c r="T498" s="1"/>
      <c r="U498" s="1"/>
      <c r="V498" s="1"/>
      <c r="W498" s="5"/>
      <c r="X498" s="5"/>
      <c r="Y498" s="5"/>
      <c r="Z498" s="5"/>
    </row>
    <row r="499" ht="14.25" customHeight="1">
      <c r="A499" s="9"/>
      <c r="B499" s="9"/>
      <c r="C499" s="9"/>
      <c r="D499" s="9"/>
      <c r="E499" s="9"/>
      <c r="F499" s="9"/>
      <c r="G499" s="9"/>
      <c r="H499" s="9"/>
      <c r="I499" s="9"/>
      <c r="J499" s="9"/>
      <c r="K499" s="9"/>
      <c r="L499" s="1"/>
      <c r="M499" s="1"/>
      <c r="N499" s="1"/>
      <c r="O499" s="1"/>
      <c r="P499" s="1"/>
      <c r="Q499" s="1"/>
      <c r="R499" s="1"/>
      <c r="S499" s="1"/>
      <c r="T499" s="1"/>
      <c r="U499" s="1"/>
      <c r="V499" s="1"/>
      <c r="W499" s="5"/>
      <c r="X499" s="5"/>
      <c r="Y499" s="5"/>
      <c r="Z499" s="5"/>
    </row>
    <row r="500" ht="14.25" customHeight="1">
      <c r="A500" s="9"/>
      <c r="B500" s="9"/>
      <c r="C500" s="9"/>
      <c r="D500" s="9"/>
      <c r="E500" s="9"/>
      <c r="F500" s="9"/>
      <c r="G500" s="9"/>
      <c r="H500" s="9"/>
      <c r="I500" s="9"/>
      <c r="J500" s="9"/>
      <c r="K500" s="9"/>
      <c r="L500" s="1"/>
      <c r="M500" s="1"/>
      <c r="N500" s="1"/>
      <c r="O500" s="1"/>
      <c r="P500" s="1"/>
      <c r="Q500" s="1"/>
      <c r="R500" s="1"/>
      <c r="S500" s="1"/>
      <c r="T500" s="1"/>
      <c r="U500" s="1"/>
      <c r="V500" s="1"/>
      <c r="W500" s="5"/>
      <c r="X500" s="5"/>
      <c r="Y500" s="5"/>
      <c r="Z500" s="5"/>
    </row>
    <row r="501" ht="14.25" customHeight="1">
      <c r="A501" s="9"/>
      <c r="B501" s="9"/>
      <c r="C501" s="9"/>
      <c r="D501" s="9"/>
      <c r="E501" s="9"/>
      <c r="F501" s="9"/>
      <c r="G501" s="9"/>
      <c r="H501" s="9"/>
      <c r="I501" s="9"/>
      <c r="J501" s="9"/>
      <c r="K501" s="9"/>
      <c r="L501" s="1"/>
      <c r="M501" s="1"/>
      <c r="N501" s="1"/>
      <c r="O501" s="1"/>
      <c r="P501" s="1"/>
      <c r="Q501" s="1"/>
      <c r="R501" s="1"/>
      <c r="S501" s="1"/>
      <c r="T501" s="1"/>
      <c r="U501" s="1"/>
      <c r="V501" s="1"/>
      <c r="W501" s="5"/>
      <c r="X501" s="5"/>
      <c r="Y501" s="5"/>
      <c r="Z501" s="5"/>
    </row>
    <row r="502" ht="14.25" customHeight="1">
      <c r="A502" s="9"/>
      <c r="B502" s="9"/>
      <c r="C502" s="9"/>
      <c r="D502" s="9"/>
      <c r="E502" s="9"/>
      <c r="F502" s="9"/>
      <c r="G502" s="9"/>
      <c r="H502" s="9"/>
      <c r="I502" s="9"/>
      <c r="J502" s="9"/>
      <c r="K502" s="9"/>
      <c r="L502" s="1"/>
      <c r="M502" s="1"/>
      <c r="N502" s="1"/>
      <c r="O502" s="1"/>
      <c r="P502" s="1"/>
      <c r="Q502" s="1"/>
      <c r="R502" s="1"/>
      <c r="S502" s="1"/>
      <c r="T502" s="1"/>
      <c r="U502" s="1"/>
      <c r="V502" s="1"/>
      <c r="W502" s="5"/>
      <c r="X502" s="5"/>
      <c r="Y502" s="5"/>
      <c r="Z502" s="5"/>
    </row>
    <row r="503" ht="14.25" customHeight="1">
      <c r="A503" s="9"/>
      <c r="B503" s="9"/>
      <c r="C503" s="9"/>
      <c r="D503" s="9"/>
      <c r="E503" s="9"/>
      <c r="F503" s="9"/>
      <c r="G503" s="9"/>
      <c r="H503" s="9"/>
      <c r="I503" s="9"/>
      <c r="J503" s="9"/>
      <c r="K503" s="9"/>
      <c r="L503" s="1"/>
      <c r="M503" s="1"/>
      <c r="N503" s="1"/>
      <c r="O503" s="1"/>
      <c r="P503" s="1"/>
      <c r="Q503" s="1"/>
      <c r="R503" s="1"/>
      <c r="S503" s="1"/>
      <c r="T503" s="1"/>
      <c r="U503" s="1"/>
      <c r="V503" s="1"/>
      <c r="W503" s="5"/>
      <c r="X503" s="5"/>
      <c r="Y503" s="5"/>
      <c r="Z503" s="5"/>
    </row>
    <row r="504" ht="14.25" customHeight="1">
      <c r="A504" s="9"/>
      <c r="B504" s="9"/>
      <c r="C504" s="9"/>
      <c r="D504" s="9"/>
      <c r="E504" s="9"/>
      <c r="F504" s="9"/>
      <c r="G504" s="9"/>
      <c r="H504" s="9"/>
      <c r="I504" s="9"/>
      <c r="J504" s="9"/>
      <c r="K504" s="9"/>
      <c r="L504" s="1"/>
      <c r="M504" s="1"/>
      <c r="N504" s="1"/>
      <c r="O504" s="1"/>
      <c r="P504" s="1"/>
      <c r="Q504" s="1"/>
      <c r="R504" s="1"/>
      <c r="S504" s="1"/>
      <c r="T504" s="1"/>
      <c r="U504" s="1"/>
      <c r="V504" s="1"/>
      <c r="W504" s="5"/>
      <c r="X504" s="5"/>
      <c r="Y504" s="5"/>
      <c r="Z504" s="5"/>
    </row>
    <row r="505" ht="14.25" customHeight="1">
      <c r="A505" s="9"/>
      <c r="B505" s="9"/>
      <c r="C505" s="9"/>
      <c r="D505" s="9"/>
      <c r="E505" s="9"/>
      <c r="F505" s="9"/>
      <c r="G505" s="9"/>
      <c r="H505" s="9"/>
      <c r="I505" s="9"/>
      <c r="J505" s="9"/>
      <c r="K505" s="9"/>
      <c r="L505" s="1"/>
      <c r="M505" s="1"/>
      <c r="N505" s="1"/>
      <c r="O505" s="1"/>
      <c r="P505" s="1"/>
      <c r="Q505" s="1"/>
      <c r="R505" s="1"/>
      <c r="S505" s="1"/>
      <c r="T505" s="1"/>
      <c r="U505" s="1"/>
      <c r="V505" s="1"/>
      <c r="W505" s="5"/>
      <c r="X505" s="5"/>
      <c r="Y505" s="5"/>
      <c r="Z505" s="5"/>
    </row>
    <row r="506" ht="14.25" customHeight="1">
      <c r="A506" s="9"/>
      <c r="B506" s="9"/>
      <c r="C506" s="9"/>
      <c r="D506" s="9"/>
      <c r="E506" s="9"/>
      <c r="F506" s="9"/>
      <c r="G506" s="9"/>
      <c r="H506" s="9"/>
      <c r="I506" s="9"/>
      <c r="J506" s="9"/>
      <c r="K506" s="9"/>
      <c r="L506" s="1"/>
      <c r="M506" s="1"/>
      <c r="N506" s="1"/>
      <c r="O506" s="1"/>
      <c r="P506" s="1"/>
      <c r="Q506" s="1"/>
      <c r="R506" s="1"/>
      <c r="S506" s="1"/>
      <c r="T506" s="1"/>
      <c r="U506" s="1"/>
      <c r="V506" s="1"/>
      <c r="W506" s="5"/>
      <c r="X506" s="5"/>
      <c r="Y506" s="5"/>
      <c r="Z506" s="5"/>
    </row>
    <row r="507" ht="14.25" customHeight="1">
      <c r="A507" s="9"/>
      <c r="B507" s="9"/>
      <c r="C507" s="9"/>
      <c r="D507" s="9"/>
      <c r="E507" s="9"/>
      <c r="F507" s="9"/>
      <c r="G507" s="9"/>
      <c r="H507" s="9"/>
      <c r="I507" s="9"/>
      <c r="J507" s="9"/>
      <c r="K507" s="9"/>
      <c r="L507" s="1"/>
      <c r="M507" s="1"/>
      <c r="N507" s="1"/>
      <c r="O507" s="1"/>
      <c r="P507" s="1"/>
      <c r="Q507" s="1"/>
      <c r="R507" s="1"/>
      <c r="S507" s="1"/>
      <c r="T507" s="1"/>
      <c r="U507" s="1"/>
      <c r="V507" s="1"/>
      <c r="W507" s="5"/>
      <c r="X507" s="5"/>
      <c r="Y507" s="5"/>
      <c r="Z507" s="5"/>
    </row>
    <row r="508" ht="14.25" customHeight="1">
      <c r="A508" s="9"/>
      <c r="B508" s="9"/>
      <c r="C508" s="9"/>
      <c r="D508" s="9"/>
      <c r="E508" s="9"/>
      <c r="F508" s="9"/>
      <c r="G508" s="9"/>
      <c r="H508" s="9"/>
      <c r="I508" s="9"/>
      <c r="J508" s="9"/>
      <c r="K508" s="9"/>
      <c r="L508" s="1"/>
      <c r="M508" s="1"/>
      <c r="N508" s="1"/>
      <c r="O508" s="1"/>
      <c r="P508" s="1"/>
      <c r="Q508" s="1"/>
      <c r="R508" s="1"/>
      <c r="S508" s="1"/>
      <c r="T508" s="1"/>
      <c r="U508" s="1"/>
      <c r="V508" s="1"/>
      <c r="W508" s="5"/>
      <c r="X508" s="5"/>
      <c r="Y508" s="5"/>
      <c r="Z508" s="5"/>
    </row>
    <row r="509" ht="14.25" customHeight="1">
      <c r="A509" s="9"/>
      <c r="B509" s="9"/>
      <c r="C509" s="9"/>
      <c r="D509" s="9"/>
      <c r="E509" s="9"/>
      <c r="F509" s="9"/>
      <c r="G509" s="9"/>
      <c r="H509" s="9"/>
      <c r="I509" s="9"/>
      <c r="J509" s="9"/>
      <c r="K509" s="9"/>
      <c r="L509" s="1"/>
      <c r="M509" s="1"/>
      <c r="N509" s="1"/>
      <c r="O509" s="1"/>
      <c r="P509" s="1"/>
      <c r="Q509" s="1"/>
      <c r="R509" s="1"/>
      <c r="S509" s="1"/>
      <c r="T509" s="1"/>
      <c r="U509" s="1"/>
      <c r="V509" s="1"/>
      <c r="W509" s="5"/>
      <c r="X509" s="5"/>
      <c r="Y509" s="5"/>
      <c r="Z509" s="5"/>
    </row>
    <row r="510" ht="14.25" customHeight="1">
      <c r="A510" s="9"/>
      <c r="B510" s="9"/>
      <c r="C510" s="9"/>
      <c r="D510" s="9"/>
      <c r="E510" s="9"/>
      <c r="F510" s="9"/>
      <c r="G510" s="9"/>
      <c r="H510" s="9"/>
      <c r="I510" s="9"/>
      <c r="J510" s="9"/>
      <c r="K510" s="9"/>
      <c r="L510" s="1"/>
      <c r="M510" s="1"/>
      <c r="N510" s="1"/>
      <c r="O510" s="1"/>
      <c r="P510" s="1"/>
      <c r="Q510" s="1"/>
      <c r="R510" s="1"/>
      <c r="S510" s="1"/>
      <c r="T510" s="1"/>
      <c r="U510" s="1"/>
      <c r="V510" s="1"/>
      <c r="W510" s="5"/>
      <c r="X510" s="5"/>
      <c r="Y510" s="5"/>
      <c r="Z510" s="5"/>
    </row>
    <row r="511" ht="14.25" customHeight="1">
      <c r="A511" s="9"/>
      <c r="B511" s="9"/>
      <c r="C511" s="9"/>
      <c r="D511" s="9"/>
      <c r="E511" s="9"/>
      <c r="F511" s="9"/>
      <c r="G511" s="9"/>
      <c r="H511" s="9"/>
      <c r="I511" s="9"/>
      <c r="J511" s="9"/>
      <c r="K511" s="9"/>
      <c r="L511" s="1"/>
      <c r="M511" s="1"/>
      <c r="N511" s="1"/>
      <c r="O511" s="1"/>
      <c r="P511" s="1"/>
      <c r="Q511" s="1"/>
      <c r="R511" s="1"/>
      <c r="S511" s="1"/>
      <c r="T511" s="1"/>
      <c r="U511" s="1"/>
      <c r="V511" s="1"/>
      <c r="W511" s="5"/>
      <c r="X511" s="5"/>
      <c r="Y511" s="5"/>
      <c r="Z511" s="5"/>
    </row>
    <row r="512" ht="14.25" customHeight="1">
      <c r="A512" s="9"/>
      <c r="B512" s="9"/>
      <c r="C512" s="9"/>
      <c r="D512" s="9"/>
      <c r="E512" s="9"/>
      <c r="F512" s="9"/>
      <c r="G512" s="9"/>
      <c r="H512" s="9"/>
      <c r="I512" s="9"/>
      <c r="J512" s="9"/>
      <c r="K512" s="9"/>
      <c r="L512" s="1"/>
      <c r="M512" s="1"/>
      <c r="N512" s="1"/>
      <c r="O512" s="1"/>
      <c r="P512" s="1"/>
      <c r="Q512" s="1"/>
      <c r="R512" s="1"/>
      <c r="S512" s="1"/>
      <c r="T512" s="1"/>
      <c r="U512" s="1"/>
      <c r="V512" s="1"/>
      <c r="W512" s="5"/>
      <c r="X512" s="5"/>
      <c r="Y512" s="5"/>
      <c r="Z512" s="5"/>
    </row>
    <row r="513" ht="14.25" customHeight="1">
      <c r="A513" s="9"/>
      <c r="B513" s="9"/>
      <c r="C513" s="9"/>
      <c r="D513" s="9"/>
      <c r="E513" s="9"/>
      <c r="F513" s="9"/>
      <c r="G513" s="9"/>
      <c r="H513" s="9"/>
      <c r="I513" s="9"/>
      <c r="J513" s="9"/>
      <c r="K513" s="9"/>
      <c r="L513" s="1"/>
      <c r="M513" s="1"/>
      <c r="N513" s="1"/>
      <c r="O513" s="1"/>
      <c r="P513" s="1"/>
      <c r="Q513" s="1"/>
      <c r="R513" s="1"/>
      <c r="S513" s="1"/>
      <c r="T513" s="1"/>
      <c r="U513" s="1"/>
      <c r="V513" s="1"/>
      <c r="W513" s="5"/>
      <c r="X513" s="5"/>
      <c r="Y513" s="5"/>
      <c r="Z513" s="5"/>
    </row>
    <row r="514" ht="14.25" customHeight="1">
      <c r="A514" s="9"/>
      <c r="B514" s="9"/>
      <c r="C514" s="9"/>
      <c r="D514" s="9"/>
      <c r="E514" s="9"/>
      <c r="F514" s="9"/>
      <c r="G514" s="9"/>
      <c r="H514" s="9"/>
      <c r="I514" s="9"/>
      <c r="J514" s="9"/>
      <c r="K514" s="9"/>
      <c r="L514" s="1"/>
      <c r="M514" s="1"/>
      <c r="N514" s="1"/>
      <c r="O514" s="1"/>
      <c r="P514" s="1"/>
      <c r="Q514" s="1"/>
      <c r="R514" s="1"/>
      <c r="S514" s="1"/>
      <c r="T514" s="1"/>
      <c r="U514" s="1"/>
      <c r="V514" s="1"/>
      <c r="W514" s="5"/>
      <c r="X514" s="5"/>
      <c r="Y514" s="5"/>
      <c r="Z514" s="5"/>
    </row>
    <row r="515" ht="14.25" customHeight="1">
      <c r="A515" s="9"/>
      <c r="B515" s="9"/>
      <c r="C515" s="9"/>
      <c r="D515" s="9"/>
      <c r="E515" s="9"/>
      <c r="F515" s="9"/>
      <c r="G515" s="9"/>
      <c r="H515" s="9"/>
      <c r="I515" s="9"/>
      <c r="J515" s="9"/>
      <c r="K515" s="9"/>
      <c r="L515" s="1"/>
      <c r="M515" s="1"/>
      <c r="N515" s="1"/>
      <c r="O515" s="1"/>
      <c r="P515" s="1"/>
      <c r="Q515" s="1"/>
      <c r="R515" s="1"/>
      <c r="S515" s="1"/>
      <c r="T515" s="1"/>
      <c r="U515" s="1"/>
      <c r="V515" s="1"/>
      <c r="W515" s="5"/>
      <c r="X515" s="5"/>
      <c r="Y515" s="5"/>
      <c r="Z515" s="5"/>
    </row>
    <row r="516" ht="14.25" customHeight="1">
      <c r="A516" s="9"/>
      <c r="B516" s="9"/>
      <c r="C516" s="9"/>
      <c r="D516" s="9"/>
      <c r="E516" s="9"/>
      <c r="F516" s="9"/>
      <c r="G516" s="9"/>
      <c r="H516" s="9"/>
      <c r="I516" s="9"/>
      <c r="J516" s="9"/>
      <c r="K516" s="9"/>
      <c r="L516" s="1"/>
      <c r="M516" s="1"/>
      <c r="N516" s="1"/>
      <c r="O516" s="1"/>
      <c r="P516" s="1"/>
      <c r="Q516" s="1"/>
      <c r="R516" s="1"/>
      <c r="S516" s="1"/>
      <c r="T516" s="1"/>
      <c r="U516" s="1"/>
      <c r="V516" s="1"/>
      <c r="W516" s="5"/>
      <c r="X516" s="5"/>
      <c r="Y516" s="5"/>
      <c r="Z516" s="5"/>
    </row>
    <row r="517" ht="14.25" customHeight="1">
      <c r="A517" s="9"/>
      <c r="B517" s="9"/>
      <c r="C517" s="9"/>
      <c r="D517" s="9"/>
      <c r="E517" s="9"/>
      <c r="F517" s="9"/>
      <c r="G517" s="9"/>
      <c r="H517" s="9"/>
      <c r="I517" s="9"/>
      <c r="J517" s="9"/>
      <c r="K517" s="9"/>
      <c r="L517" s="1"/>
      <c r="M517" s="1"/>
      <c r="N517" s="1"/>
      <c r="O517" s="1"/>
      <c r="P517" s="1"/>
      <c r="Q517" s="1"/>
      <c r="R517" s="1"/>
      <c r="S517" s="1"/>
      <c r="T517" s="1"/>
      <c r="U517" s="1"/>
      <c r="V517" s="1"/>
      <c r="W517" s="5"/>
      <c r="X517" s="5"/>
      <c r="Y517" s="5"/>
      <c r="Z517" s="5"/>
    </row>
    <row r="518" ht="14.25" customHeight="1">
      <c r="A518" s="9"/>
      <c r="B518" s="9"/>
      <c r="C518" s="9"/>
      <c r="D518" s="9"/>
      <c r="E518" s="9"/>
      <c r="F518" s="9"/>
      <c r="G518" s="9"/>
      <c r="H518" s="9"/>
      <c r="I518" s="9"/>
      <c r="J518" s="9"/>
      <c r="K518" s="9"/>
      <c r="L518" s="1"/>
      <c r="M518" s="1"/>
      <c r="N518" s="1"/>
      <c r="O518" s="1"/>
      <c r="P518" s="1"/>
      <c r="Q518" s="1"/>
      <c r="R518" s="1"/>
      <c r="S518" s="1"/>
      <c r="T518" s="1"/>
      <c r="U518" s="1"/>
      <c r="V518" s="1"/>
      <c r="W518" s="5"/>
      <c r="X518" s="5"/>
      <c r="Y518" s="5"/>
      <c r="Z518" s="5"/>
    </row>
    <row r="519" ht="14.25" customHeight="1">
      <c r="A519" s="9"/>
      <c r="B519" s="9"/>
      <c r="C519" s="9"/>
      <c r="D519" s="9"/>
      <c r="E519" s="9"/>
      <c r="F519" s="9"/>
      <c r="G519" s="9"/>
      <c r="H519" s="9"/>
      <c r="I519" s="9"/>
      <c r="J519" s="9"/>
      <c r="K519" s="9"/>
      <c r="L519" s="1"/>
      <c r="M519" s="1"/>
      <c r="N519" s="1"/>
      <c r="O519" s="1"/>
      <c r="P519" s="1"/>
      <c r="Q519" s="1"/>
      <c r="R519" s="1"/>
      <c r="S519" s="1"/>
      <c r="T519" s="1"/>
      <c r="U519" s="1"/>
      <c r="V519" s="1"/>
      <c r="W519" s="5"/>
      <c r="X519" s="5"/>
      <c r="Y519" s="5"/>
      <c r="Z519" s="5"/>
    </row>
    <row r="520" ht="14.25" customHeight="1">
      <c r="A520" s="9"/>
      <c r="B520" s="9"/>
      <c r="C520" s="9"/>
      <c r="D520" s="9"/>
      <c r="E520" s="9"/>
      <c r="F520" s="9"/>
      <c r="G520" s="9"/>
      <c r="H520" s="9"/>
      <c r="I520" s="9"/>
      <c r="J520" s="9"/>
      <c r="K520" s="9"/>
      <c r="L520" s="1"/>
      <c r="M520" s="1"/>
      <c r="N520" s="1"/>
      <c r="O520" s="1"/>
      <c r="P520" s="1"/>
      <c r="Q520" s="1"/>
      <c r="R520" s="1"/>
      <c r="S520" s="1"/>
      <c r="T520" s="1"/>
      <c r="U520" s="1"/>
      <c r="V520" s="1"/>
      <c r="W520" s="5"/>
      <c r="X520" s="5"/>
      <c r="Y520" s="5"/>
      <c r="Z520" s="5"/>
    </row>
    <row r="521" ht="14.25" customHeight="1">
      <c r="A521" s="9"/>
      <c r="B521" s="9"/>
      <c r="C521" s="9"/>
      <c r="D521" s="9"/>
      <c r="E521" s="9"/>
      <c r="F521" s="9"/>
      <c r="G521" s="9"/>
      <c r="H521" s="9"/>
      <c r="I521" s="9"/>
      <c r="J521" s="9"/>
      <c r="K521" s="9"/>
      <c r="L521" s="1"/>
      <c r="M521" s="1"/>
      <c r="N521" s="1"/>
      <c r="O521" s="1"/>
      <c r="P521" s="1"/>
      <c r="Q521" s="1"/>
      <c r="R521" s="1"/>
      <c r="S521" s="1"/>
      <c r="T521" s="1"/>
      <c r="U521" s="1"/>
      <c r="V521" s="1"/>
      <c r="W521" s="5"/>
      <c r="X521" s="5"/>
      <c r="Y521" s="5"/>
      <c r="Z521" s="5"/>
    </row>
    <row r="522" ht="14.25" customHeight="1">
      <c r="A522" s="9"/>
      <c r="B522" s="9"/>
      <c r="C522" s="9"/>
      <c r="D522" s="9"/>
      <c r="E522" s="9"/>
      <c r="F522" s="9"/>
      <c r="G522" s="9"/>
      <c r="H522" s="9"/>
      <c r="I522" s="9"/>
      <c r="J522" s="9"/>
      <c r="K522" s="9"/>
      <c r="L522" s="1"/>
      <c r="M522" s="1"/>
      <c r="N522" s="1"/>
      <c r="O522" s="1"/>
      <c r="P522" s="1"/>
      <c r="Q522" s="1"/>
      <c r="R522" s="1"/>
      <c r="S522" s="1"/>
      <c r="T522" s="1"/>
      <c r="U522" s="1"/>
      <c r="V522" s="1"/>
      <c r="W522" s="5"/>
      <c r="X522" s="5"/>
      <c r="Y522" s="5"/>
      <c r="Z522" s="5"/>
    </row>
    <row r="523" ht="14.25" customHeight="1">
      <c r="A523" s="9"/>
      <c r="B523" s="9"/>
      <c r="C523" s="9"/>
      <c r="D523" s="9"/>
      <c r="E523" s="9"/>
      <c r="F523" s="9"/>
      <c r="G523" s="9"/>
      <c r="H523" s="9"/>
      <c r="I523" s="9"/>
      <c r="J523" s="9"/>
      <c r="K523" s="9"/>
      <c r="L523" s="1"/>
      <c r="M523" s="1"/>
      <c r="N523" s="1"/>
      <c r="O523" s="1"/>
      <c r="P523" s="1"/>
      <c r="Q523" s="1"/>
      <c r="R523" s="1"/>
      <c r="S523" s="1"/>
      <c r="T523" s="1"/>
      <c r="U523" s="1"/>
      <c r="V523" s="1"/>
      <c r="W523" s="5"/>
      <c r="X523" s="5"/>
      <c r="Y523" s="5"/>
      <c r="Z523" s="5"/>
    </row>
    <row r="524" ht="14.25" customHeight="1">
      <c r="A524" s="9"/>
      <c r="B524" s="9"/>
      <c r="C524" s="9"/>
      <c r="D524" s="9"/>
      <c r="E524" s="9"/>
      <c r="F524" s="9"/>
      <c r="G524" s="9"/>
      <c r="H524" s="9"/>
      <c r="I524" s="9"/>
      <c r="J524" s="9"/>
      <c r="K524" s="9"/>
      <c r="L524" s="1"/>
      <c r="M524" s="1"/>
      <c r="N524" s="1"/>
      <c r="O524" s="1"/>
      <c r="P524" s="1"/>
      <c r="Q524" s="1"/>
      <c r="R524" s="1"/>
      <c r="S524" s="1"/>
      <c r="T524" s="1"/>
      <c r="U524" s="1"/>
      <c r="V524" s="1"/>
      <c r="W524" s="5"/>
      <c r="X524" s="5"/>
      <c r="Y524" s="5"/>
      <c r="Z524" s="5"/>
    </row>
    <row r="525" ht="14.25" customHeight="1">
      <c r="A525" s="9"/>
      <c r="B525" s="9"/>
      <c r="C525" s="9"/>
      <c r="D525" s="9"/>
      <c r="E525" s="9"/>
      <c r="F525" s="9"/>
      <c r="G525" s="9"/>
      <c r="H525" s="9"/>
      <c r="I525" s="9"/>
      <c r="J525" s="9"/>
      <c r="K525" s="9"/>
      <c r="L525" s="1"/>
      <c r="M525" s="1"/>
      <c r="N525" s="1"/>
      <c r="O525" s="1"/>
      <c r="P525" s="1"/>
      <c r="Q525" s="1"/>
      <c r="R525" s="1"/>
      <c r="S525" s="1"/>
      <c r="T525" s="1"/>
      <c r="U525" s="1"/>
      <c r="V525" s="1"/>
      <c r="W525" s="5"/>
      <c r="X525" s="5"/>
      <c r="Y525" s="5"/>
      <c r="Z525" s="5"/>
    </row>
    <row r="526" ht="14.25" customHeight="1">
      <c r="A526" s="9"/>
      <c r="B526" s="9"/>
      <c r="C526" s="9"/>
      <c r="D526" s="9"/>
      <c r="E526" s="9"/>
      <c r="F526" s="9"/>
      <c r="G526" s="9"/>
      <c r="H526" s="9"/>
      <c r="I526" s="9"/>
      <c r="J526" s="9"/>
      <c r="K526" s="9"/>
      <c r="L526" s="1"/>
      <c r="M526" s="1"/>
      <c r="N526" s="1"/>
      <c r="O526" s="1"/>
      <c r="P526" s="1"/>
      <c r="Q526" s="1"/>
      <c r="R526" s="1"/>
      <c r="S526" s="1"/>
      <c r="T526" s="1"/>
      <c r="U526" s="1"/>
      <c r="V526" s="1"/>
      <c r="W526" s="5"/>
      <c r="X526" s="5"/>
      <c r="Y526" s="5"/>
      <c r="Z526" s="5"/>
    </row>
    <row r="527" ht="14.25" customHeight="1">
      <c r="A527" s="9"/>
      <c r="B527" s="9"/>
      <c r="C527" s="9"/>
      <c r="D527" s="9"/>
      <c r="E527" s="9"/>
      <c r="F527" s="9"/>
      <c r="G527" s="9"/>
      <c r="H527" s="9"/>
      <c r="I527" s="9"/>
      <c r="J527" s="9"/>
      <c r="K527" s="9"/>
      <c r="L527" s="1"/>
      <c r="M527" s="1"/>
      <c r="N527" s="1"/>
      <c r="O527" s="1"/>
      <c r="P527" s="1"/>
      <c r="Q527" s="1"/>
      <c r="R527" s="1"/>
      <c r="S527" s="1"/>
      <c r="T527" s="1"/>
      <c r="U527" s="1"/>
      <c r="V527" s="1"/>
      <c r="W527" s="5"/>
      <c r="X527" s="5"/>
      <c r="Y527" s="5"/>
      <c r="Z527" s="5"/>
    </row>
    <row r="528" ht="14.25" customHeight="1">
      <c r="A528" s="9"/>
      <c r="B528" s="9"/>
      <c r="C528" s="9"/>
      <c r="D528" s="9"/>
      <c r="E528" s="9"/>
      <c r="F528" s="9"/>
      <c r="G528" s="9"/>
      <c r="H528" s="9"/>
      <c r="I528" s="9"/>
      <c r="J528" s="9"/>
      <c r="K528" s="9"/>
      <c r="L528" s="1"/>
      <c r="M528" s="1"/>
      <c r="N528" s="1"/>
      <c r="O528" s="1"/>
      <c r="P528" s="1"/>
      <c r="Q528" s="1"/>
      <c r="R528" s="1"/>
      <c r="S528" s="1"/>
      <c r="T528" s="1"/>
      <c r="U528" s="1"/>
      <c r="V528" s="1"/>
      <c r="W528" s="5"/>
      <c r="X528" s="5"/>
      <c r="Y528" s="5"/>
      <c r="Z528" s="5"/>
    </row>
    <row r="529" ht="14.25" customHeight="1">
      <c r="A529" s="9"/>
      <c r="B529" s="9"/>
      <c r="C529" s="9"/>
      <c r="D529" s="9"/>
      <c r="E529" s="9"/>
      <c r="F529" s="9"/>
      <c r="G529" s="9"/>
      <c r="H529" s="9"/>
      <c r="I529" s="9"/>
      <c r="J529" s="9"/>
      <c r="K529" s="9"/>
      <c r="L529" s="1"/>
      <c r="M529" s="1"/>
      <c r="N529" s="1"/>
      <c r="O529" s="1"/>
      <c r="P529" s="1"/>
      <c r="Q529" s="1"/>
      <c r="R529" s="1"/>
      <c r="S529" s="1"/>
      <c r="T529" s="1"/>
      <c r="U529" s="1"/>
      <c r="V529" s="1"/>
      <c r="W529" s="5"/>
      <c r="X529" s="5"/>
      <c r="Y529" s="5"/>
      <c r="Z529" s="5"/>
    </row>
    <row r="530" ht="14.25" customHeight="1">
      <c r="A530" s="9"/>
      <c r="B530" s="9"/>
      <c r="C530" s="9"/>
      <c r="D530" s="9"/>
      <c r="E530" s="9"/>
      <c r="F530" s="9"/>
      <c r="G530" s="9"/>
      <c r="H530" s="9"/>
      <c r="I530" s="9"/>
      <c r="J530" s="9"/>
      <c r="K530" s="9"/>
      <c r="L530" s="1"/>
      <c r="M530" s="1"/>
      <c r="N530" s="1"/>
      <c r="O530" s="1"/>
      <c r="P530" s="1"/>
      <c r="Q530" s="1"/>
      <c r="R530" s="1"/>
      <c r="S530" s="1"/>
      <c r="T530" s="1"/>
      <c r="U530" s="1"/>
      <c r="V530" s="1"/>
      <c r="W530" s="5"/>
      <c r="X530" s="5"/>
      <c r="Y530" s="5"/>
      <c r="Z530" s="5"/>
    </row>
    <row r="531" ht="14.25" customHeight="1">
      <c r="A531" s="9"/>
      <c r="B531" s="9"/>
      <c r="C531" s="9"/>
      <c r="D531" s="9"/>
      <c r="E531" s="9"/>
      <c r="F531" s="9"/>
      <c r="G531" s="9"/>
      <c r="H531" s="9"/>
      <c r="I531" s="9"/>
      <c r="J531" s="9"/>
      <c r="K531" s="9"/>
      <c r="L531" s="1"/>
      <c r="M531" s="1"/>
      <c r="N531" s="1"/>
      <c r="O531" s="1"/>
      <c r="P531" s="1"/>
      <c r="Q531" s="1"/>
      <c r="R531" s="1"/>
      <c r="S531" s="1"/>
      <c r="T531" s="1"/>
      <c r="U531" s="1"/>
      <c r="V531" s="1"/>
      <c r="W531" s="5"/>
      <c r="X531" s="5"/>
      <c r="Y531" s="5"/>
      <c r="Z531" s="5"/>
    </row>
    <row r="532" ht="14.25" customHeight="1">
      <c r="A532" s="9"/>
      <c r="B532" s="9"/>
      <c r="C532" s="9"/>
      <c r="D532" s="9"/>
      <c r="E532" s="9"/>
      <c r="F532" s="9"/>
      <c r="G532" s="9"/>
      <c r="H532" s="9"/>
      <c r="I532" s="9"/>
      <c r="J532" s="9"/>
      <c r="K532" s="9"/>
      <c r="L532" s="1"/>
      <c r="M532" s="1"/>
      <c r="N532" s="1"/>
      <c r="O532" s="1"/>
      <c r="P532" s="1"/>
      <c r="Q532" s="1"/>
      <c r="R532" s="1"/>
      <c r="S532" s="1"/>
      <c r="T532" s="1"/>
      <c r="U532" s="1"/>
      <c r="V532" s="1"/>
      <c r="W532" s="5"/>
      <c r="X532" s="5"/>
      <c r="Y532" s="5"/>
      <c r="Z532" s="5"/>
    </row>
    <row r="533" ht="14.25" customHeight="1">
      <c r="A533" s="9"/>
      <c r="B533" s="9"/>
      <c r="C533" s="9"/>
      <c r="D533" s="9"/>
      <c r="E533" s="9"/>
      <c r="F533" s="9"/>
      <c r="G533" s="9"/>
      <c r="H533" s="9"/>
      <c r="I533" s="9"/>
      <c r="J533" s="9"/>
      <c r="K533" s="9"/>
      <c r="L533" s="1"/>
      <c r="M533" s="1"/>
      <c r="N533" s="1"/>
      <c r="O533" s="1"/>
      <c r="P533" s="1"/>
      <c r="Q533" s="1"/>
      <c r="R533" s="1"/>
      <c r="S533" s="1"/>
      <c r="T533" s="1"/>
      <c r="U533" s="1"/>
      <c r="V533" s="1"/>
      <c r="W533" s="5"/>
      <c r="X533" s="5"/>
      <c r="Y533" s="5"/>
      <c r="Z533" s="5"/>
    </row>
    <row r="534" ht="14.25" customHeight="1">
      <c r="A534" s="9"/>
      <c r="B534" s="9"/>
      <c r="C534" s="9"/>
      <c r="D534" s="9"/>
      <c r="E534" s="9"/>
      <c r="F534" s="9"/>
      <c r="G534" s="9"/>
      <c r="H534" s="9"/>
      <c r="I534" s="9"/>
      <c r="J534" s="9"/>
      <c r="K534" s="9"/>
      <c r="L534" s="1"/>
      <c r="M534" s="1"/>
      <c r="N534" s="1"/>
      <c r="O534" s="1"/>
      <c r="P534" s="1"/>
      <c r="Q534" s="1"/>
      <c r="R534" s="1"/>
      <c r="S534" s="1"/>
      <c r="T534" s="1"/>
      <c r="U534" s="1"/>
      <c r="V534" s="1"/>
      <c r="W534" s="5"/>
      <c r="X534" s="5"/>
      <c r="Y534" s="5"/>
      <c r="Z534" s="5"/>
    </row>
    <row r="535" ht="14.25" customHeight="1">
      <c r="A535" s="9"/>
      <c r="B535" s="9"/>
      <c r="C535" s="9"/>
      <c r="D535" s="9"/>
      <c r="E535" s="9"/>
      <c r="F535" s="9"/>
      <c r="G535" s="9"/>
      <c r="H535" s="9"/>
      <c r="I535" s="9"/>
      <c r="J535" s="9"/>
      <c r="K535" s="9"/>
      <c r="L535" s="1"/>
      <c r="M535" s="1"/>
      <c r="N535" s="1"/>
      <c r="O535" s="1"/>
      <c r="P535" s="1"/>
      <c r="Q535" s="1"/>
      <c r="R535" s="1"/>
      <c r="S535" s="1"/>
      <c r="T535" s="1"/>
      <c r="U535" s="1"/>
      <c r="V535" s="1"/>
      <c r="W535" s="5"/>
      <c r="X535" s="5"/>
      <c r="Y535" s="5"/>
      <c r="Z535" s="5"/>
    </row>
    <row r="536" ht="14.25" customHeight="1">
      <c r="A536" s="9"/>
      <c r="B536" s="9"/>
      <c r="C536" s="9"/>
      <c r="D536" s="9"/>
      <c r="E536" s="9"/>
      <c r="F536" s="9"/>
      <c r="G536" s="9"/>
      <c r="H536" s="9"/>
      <c r="I536" s="9"/>
      <c r="J536" s="9"/>
      <c r="K536" s="9"/>
      <c r="L536" s="1"/>
      <c r="M536" s="1"/>
      <c r="N536" s="1"/>
      <c r="O536" s="1"/>
      <c r="P536" s="1"/>
      <c r="Q536" s="1"/>
      <c r="R536" s="1"/>
      <c r="S536" s="1"/>
      <c r="T536" s="1"/>
      <c r="U536" s="1"/>
      <c r="V536" s="1"/>
      <c r="W536" s="5"/>
      <c r="X536" s="5"/>
      <c r="Y536" s="5"/>
      <c r="Z536" s="5"/>
    </row>
    <row r="537" ht="14.25" customHeight="1">
      <c r="A537" s="9"/>
      <c r="B537" s="9"/>
      <c r="C537" s="9"/>
      <c r="D537" s="9"/>
      <c r="E537" s="9"/>
      <c r="F537" s="9"/>
      <c r="G537" s="9"/>
      <c r="H537" s="9"/>
      <c r="I537" s="9"/>
      <c r="J537" s="9"/>
      <c r="K537" s="9"/>
      <c r="L537" s="1"/>
      <c r="M537" s="1"/>
      <c r="N537" s="1"/>
      <c r="O537" s="1"/>
      <c r="P537" s="1"/>
      <c r="Q537" s="1"/>
      <c r="R537" s="1"/>
      <c r="S537" s="1"/>
      <c r="T537" s="1"/>
      <c r="U537" s="1"/>
      <c r="V537" s="1"/>
      <c r="W537" s="5"/>
      <c r="X537" s="5"/>
      <c r="Y537" s="5"/>
      <c r="Z537" s="5"/>
    </row>
    <row r="538" ht="14.25" customHeight="1">
      <c r="A538" s="9"/>
      <c r="B538" s="9"/>
      <c r="C538" s="9"/>
      <c r="D538" s="9"/>
      <c r="E538" s="9"/>
      <c r="F538" s="9"/>
      <c r="G538" s="9"/>
      <c r="H538" s="9"/>
      <c r="I538" s="9"/>
      <c r="J538" s="9"/>
      <c r="K538" s="9"/>
      <c r="L538" s="1"/>
      <c r="M538" s="1"/>
      <c r="N538" s="1"/>
      <c r="O538" s="1"/>
      <c r="P538" s="1"/>
      <c r="Q538" s="1"/>
      <c r="R538" s="1"/>
      <c r="S538" s="1"/>
      <c r="T538" s="1"/>
      <c r="U538" s="1"/>
      <c r="V538" s="1"/>
      <c r="W538" s="5"/>
      <c r="X538" s="5"/>
      <c r="Y538" s="5"/>
      <c r="Z538" s="5"/>
    </row>
    <row r="539" ht="14.25" customHeight="1">
      <c r="A539" s="9"/>
      <c r="B539" s="9"/>
      <c r="C539" s="9"/>
      <c r="D539" s="9"/>
      <c r="E539" s="9"/>
      <c r="F539" s="9"/>
      <c r="G539" s="9"/>
      <c r="H539" s="9"/>
      <c r="I539" s="9"/>
      <c r="J539" s="9"/>
      <c r="K539" s="9"/>
      <c r="L539" s="1"/>
      <c r="M539" s="1"/>
      <c r="N539" s="1"/>
      <c r="O539" s="1"/>
      <c r="P539" s="1"/>
      <c r="Q539" s="1"/>
      <c r="R539" s="1"/>
      <c r="S539" s="1"/>
      <c r="T539" s="1"/>
      <c r="U539" s="1"/>
      <c r="V539" s="1"/>
      <c r="W539" s="5"/>
      <c r="X539" s="5"/>
      <c r="Y539" s="5"/>
      <c r="Z539" s="5"/>
    </row>
    <row r="540" ht="14.25" customHeight="1">
      <c r="A540" s="9"/>
      <c r="B540" s="9"/>
      <c r="C540" s="9"/>
      <c r="D540" s="9"/>
      <c r="E540" s="9"/>
      <c r="F540" s="9"/>
      <c r="G540" s="9"/>
      <c r="H540" s="9"/>
      <c r="I540" s="9"/>
      <c r="J540" s="9"/>
      <c r="K540" s="9"/>
      <c r="L540" s="1"/>
      <c r="M540" s="1"/>
      <c r="N540" s="1"/>
      <c r="O540" s="1"/>
      <c r="P540" s="1"/>
      <c r="Q540" s="1"/>
      <c r="R540" s="1"/>
      <c r="S540" s="1"/>
      <c r="T540" s="1"/>
      <c r="U540" s="1"/>
      <c r="V540" s="1"/>
      <c r="W540" s="5"/>
      <c r="X540" s="5"/>
      <c r="Y540" s="5"/>
      <c r="Z540" s="5"/>
    </row>
    <row r="541" ht="14.25" customHeight="1">
      <c r="A541" s="9"/>
      <c r="B541" s="9"/>
      <c r="C541" s="9"/>
      <c r="D541" s="9"/>
      <c r="E541" s="9"/>
      <c r="F541" s="9"/>
      <c r="G541" s="9"/>
      <c r="H541" s="9"/>
      <c r="I541" s="9"/>
      <c r="J541" s="9"/>
      <c r="K541" s="9"/>
      <c r="L541" s="1"/>
      <c r="M541" s="1"/>
      <c r="N541" s="1"/>
      <c r="O541" s="1"/>
      <c r="P541" s="1"/>
      <c r="Q541" s="1"/>
      <c r="R541" s="1"/>
      <c r="S541" s="1"/>
      <c r="T541" s="1"/>
      <c r="U541" s="1"/>
      <c r="V541" s="1"/>
      <c r="W541" s="5"/>
      <c r="X541" s="5"/>
      <c r="Y541" s="5"/>
      <c r="Z541" s="5"/>
    </row>
    <row r="542" ht="14.25" customHeight="1">
      <c r="A542" s="9"/>
      <c r="B542" s="9"/>
      <c r="C542" s="9"/>
      <c r="D542" s="9"/>
      <c r="E542" s="9"/>
      <c r="F542" s="9"/>
      <c r="G542" s="9"/>
      <c r="H542" s="9"/>
      <c r="I542" s="9"/>
      <c r="J542" s="9"/>
      <c r="K542" s="9"/>
      <c r="L542" s="1"/>
      <c r="M542" s="1"/>
      <c r="N542" s="1"/>
      <c r="O542" s="1"/>
      <c r="P542" s="1"/>
      <c r="Q542" s="1"/>
      <c r="R542" s="1"/>
      <c r="S542" s="1"/>
      <c r="T542" s="1"/>
      <c r="U542" s="1"/>
      <c r="V542" s="1"/>
      <c r="W542" s="5"/>
      <c r="X542" s="5"/>
      <c r="Y542" s="5"/>
      <c r="Z542" s="5"/>
    </row>
    <row r="543" ht="14.25" customHeight="1">
      <c r="A543" s="9"/>
      <c r="B543" s="9"/>
      <c r="C543" s="9"/>
      <c r="D543" s="9"/>
      <c r="E543" s="9"/>
      <c r="F543" s="9"/>
      <c r="G543" s="9"/>
      <c r="H543" s="9"/>
      <c r="I543" s="9"/>
      <c r="J543" s="9"/>
      <c r="K543" s="9"/>
      <c r="L543" s="1"/>
      <c r="M543" s="1"/>
      <c r="N543" s="1"/>
      <c r="O543" s="1"/>
      <c r="P543" s="1"/>
      <c r="Q543" s="1"/>
      <c r="R543" s="1"/>
      <c r="S543" s="1"/>
      <c r="T543" s="1"/>
      <c r="U543" s="1"/>
      <c r="V543" s="1"/>
      <c r="W543" s="5"/>
      <c r="X543" s="5"/>
      <c r="Y543" s="5"/>
      <c r="Z543" s="5"/>
    </row>
    <row r="544" ht="14.25" customHeight="1">
      <c r="A544" s="9"/>
      <c r="B544" s="9"/>
      <c r="C544" s="9"/>
      <c r="D544" s="9"/>
      <c r="E544" s="9"/>
      <c r="F544" s="9"/>
      <c r="G544" s="9"/>
      <c r="H544" s="9"/>
      <c r="I544" s="9"/>
      <c r="J544" s="9"/>
      <c r="K544" s="9"/>
      <c r="L544" s="1"/>
      <c r="M544" s="1"/>
      <c r="N544" s="1"/>
      <c r="O544" s="1"/>
      <c r="P544" s="1"/>
      <c r="Q544" s="1"/>
      <c r="R544" s="1"/>
      <c r="S544" s="1"/>
      <c r="T544" s="1"/>
      <c r="U544" s="1"/>
      <c r="V544" s="1"/>
      <c r="W544" s="5"/>
      <c r="X544" s="5"/>
      <c r="Y544" s="5"/>
      <c r="Z544" s="5"/>
    </row>
    <row r="545" ht="14.25" customHeight="1">
      <c r="A545" s="9"/>
      <c r="B545" s="9"/>
      <c r="C545" s="9"/>
      <c r="D545" s="9"/>
      <c r="E545" s="9"/>
      <c r="F545" s="9"/>
      <c r="G545" s="9"/>
      <c r="H545" s="9"/>
      <c r="I545" s="9"/>
      <c r="J545" s="9"/>
      <c r="K545" s="9"/>
      <c r="L545" s="1"/>
      <c r="M545" s="1"/>
      <c r="N545" s="1"/>
      <c r="O545" s="1"/>
      <c r="P545" s="1"/>
      <c r="Q545" s="1"/>
      <c r="R545" s="1"/>
      <c r="S545" s="1"/>
      <c r="T545" s="1"/>
      <c r="U545" s="1"/>
      <c r="V545" s="1"/>
      <c r="W545" s="5"/>
      <c r="X545" s="5"/>
      <c r="Y545" s="5"/>
      <c r="Z545" s="5"/>
    </row>
    <row r="546" ht="14.25" customHeight="1">
      <c r="A546" s="9"/>
      <c r="B546" s="9"/>
      <c r="C546" s="9"/>
      <c r="D546" s="9"/>
      <c r="E546" s="9"/>
      <c r="F546" s="9"/>
      <c r="G546" s="9"/>
      <c r="H546" s="9"/>
      <c r="I546" s="9"/>
      <c r="J546" s="9"/>
      <c r="K546" s="9"/>
      <c r="L546" s="1"/>
      <c r="M546" s="1"/>
      <c r="N546" s="1"/>
      <c r="O546" s="1"/>
      <c r="P546" s="1"/>
      <c r="Q546" s="1"/>
      <c r="R546" s="1"/>
      <c r="S546" s="1"/>
      <c r="T546" s="1"/>
      <c r="U546" s="1"/>
      <c r="V546" s="1"/>
      <c r="W546" s="5"/>
      <c r="X546" s="5"/>
      <c r="Y546" s="5"/>
      <c r="Z546" s="5"/>
    </row>
    <row r="547" ht="14.25" customHeight="1">
      <c r="A547" s="9"/>
      <c r="B547" s="9"/>
      <c r="C547" s="9"/>
      <c r="D547" s="9"/>
      <c r="E547" s="9"/>
      <c r="F547" s="9"/>
      <c r="G547" s="9"/>
      <c r="H547" s="9"/>
      <c r="I547" s="9"/>
      <c r="J547" s="9"/>
      <c r="K547" s="9"/>
      <c r="L547" s="1"/>
      <c r="M547" s="1"/>
      <c r="N547" s="1"/>
      <c r="O547" s="1"/>
      <c r="P547" s="1"/>
      <c r="Q547" s="1"/>
      <c r="R547" s="1"/>
      <c r="S547" s="1"/>
      <c r="T547" s="1"/>
      <c r="U547" s="1"/>
      <c r="V547" s="1"/>
      <c r="W547" s="5"/>
      <c r="X547" s="5"/>
      <c r="Y547" s="5"/>
      <c r="Z547" s="5"/>
    </row>
    <row r="548" ht="14.25" customHeight="1">
      <c r="A548" s="9"/>
      <c r="B548" s="9"/>
      <c r="C548" s="9"/>
      <c r="D548" s="9"/>
      <c r="E548" s="9"/>
      <c r="F548" s="9"/>
      <c r="G548" s="9"/>
      <c r="H548" s="9"/>
      <c r="I548" s="9"/>
      <c r="J548" s="9"/>
      <c r="K548" s="9"/>
      <c r="L548" s="1"/>
      <c r="M548" s="1"/>
      <c r="N548" s="1"/>
      <c r="O548" s="1"/>
      <c r="P548" s="1"/>
      <c r="Q548" s="1"/>
      <c r="R548" s="1"/>
      <c r="S548" s="1"/>
      <c r="T548" s="1"/>
      <c r="U548" s="1"/>
      <c r="V548" s="1"/>
      <c r="W548" s="5"/>
      <c r="X548" s="5"/>
      <c r="Y548" s="5"/>
      <c r="Z548" s="5"/>
    </row>
    <row r="549" ht="14.25" customHeight="1">
      <c r="A549" s="9"/>
      <c r="B549" s="9"/>
      <c r="C549" s="9"/>
      <c r="D549" s="9"/>
      <c r="E549" s="9"/>
      <c r="F549" s="9"/>
      <c r="G549" s="9"/>
      <c r="H549" s="9"/>
      <c r="I549" s="9"/>
      <c r="J549" s="9"/>
      <c r="K549" s="9"/>
      <c r="L549" s="1"/>
      <c r="M549" s="1"/>
      <c r="N549" s="1"/>
      <c r="O549" s="1"/>
      <c r="P549" s="1"/>
      <c r="Q549" s="1"/>
      <c r="R549" s="1"/>
      <c r="S549" s="1"/>
      <c r="T549" s="1"/>
      <c r="U549" s="1"/>
      <c r="V549" s="1"/>
      <c r="W549" s="5"/>
      <c r="X549" s="5"/>
      <c r="Y549" s="5"/>
      <c r="Z549" s="5"/>
    </row>
    <row r="550" ht="14.25" customHeight="1">
      <c r="A550" s="9"/>
      <c r="B550" s="9"/>
      <c r="C550" s="9"/>
      <c r="D550" s="9"/>
      <c r="E550" s="9"/>
      <c r="F550" s="9"/>
      <c r="G550" s="9"/>
      <c r="H550" s="9"/>
      <c r="I550" s="9"/>
      <c r="J550" s="9"/>
      <c r="K550" s="9"/>
      <c r="L550" s="1"/>
      <c r="M550" s="1"/>
      <c r="N550" s="1"/>
      <c r="O550" s="1"/>
      <c r="P550" s="1"/>
      <c r="Q550" s="1"/>
      <c r="R550" s="1"/>
      <c r="S550" s="1"/>
      <c r="T550" s="1"/>
      <c r="U550" s="1"/>
      <c r="V550" s="1"/>
      <c r="W550" s="5"/>
      <c r="X550" s="5"/>
      <c r="Y550" s="5"/>
      <c r="Z550" s="5"/>
    </row>
    <row r="551" ht="14.25" customHeight="1">
      <c r="A551" s="9"/>
      <c r="B551" s="9"/>
      <c r="C551" s="9"/>
      <c r="D551" s="9"/>
      <c r="E551" s="9"/>
      <c r="F551" s="9"/>
      <c r="G551" s="9"/>
      <c r="H551" s="9"/>
      <c r="I551" s="9"/>
      <c r="J551" s="9"/>
      <c r="K551" s="9"/>
      <c r="L551" s="1"/>
      <c r="M551" s="1"/>
      <c r="N551" s="1"/>
      <c r="O551" s="1"/>
      <c r="P551" s="1"/>
      <c r="Q551" s="1"/>
      <c r="R551" s="1"/>
      <c r="S551" s="1"/>
      <c r="T551" s="1"/>
      <c r="U551" s="1"/>
      <c r="V551" s="1"/>
      <c r="W551" s="5"/>
      <c r="X551" s="5"/>
      <c r="Y551" s="5"/>
      <c r="Z551" s="5"/>
    </row>
    <row r="552" ht="14.25" customHeight="1">
      <c r="A552" s="9"/>
      <c r="B552" s="9"/>
      <c r="C552" s="9"/>
      <c r="D552" s="9"/>
      <c r="E552" s="9"/>
      <c r="F552" s="9"/>
      <c r="G552" s="9"/>
      <c r="H552" s="9"/>
      <c r="I552" s="9"/>
      <c r="J552" s="9"/>
      <c r="K552" s="9"/>
      <c r="L552" s="1"/>
      <c r="M552" s="1"/>
      <c r="N552" s="1"/>
      <c r="O552" s="1"/>
      <c r="P552" s="1"/>
      <c r="Q552" s="1"/>
      <c r="R552" s="1"/>
      <c r="S552" s="1"/>
      <c r="T552" s="1"/>
      <c r="U552" s="1"/>
      <c r="V552" s="1"/>
      <c r="W552" s="5"/>
      <c r="X552" s="5"/>
      <c r="Y552" s="5"/>
      <c r="Z552" s="5"/>
    </row>
    <row r="553" ht="14.25" customHeight="1">
      <c r="A553" s="9"/>
      <c r="B553" s="9"/>
      <c r="C553" s="9"/>
      <c r="D553" s="9"/>
      <c r="E553" s="9"/>
      <c r="F553" s="9"/>
      <c r="G553" s="9"/>
      <c r="H553" s="9"/>
      <c r="I553" s="9"/>
      <c r="J553" s="9"/>
      <c r="K553" s="9"/>
      <c r="L553" s="1"/>
      <c r="M553" s="1"/>
      <c r="N553" s="1"/>
      <c r="O553" s="1"/>
      <c r="P553" s="1"/>
      <c r="Q553" s="1"/>
      <c r="R553" s="1"/>
      <c r="S553" s="1"/>
      <c r="T553" s="1"/>
      <c r="U553" s="1"/>
      <c r="V553" s="1"/>
      <c r="W553" s="5"/>
      <c r="X553" s="5"/>
      <c r="Y553" s="5"/>
      <c r="Z553" s="5"/>
    </row>
    <row r="554" ht="14.25" customHeight="1">
      <c r="A554" s="9"/>
      <c r="B554" s="9"/>
      <c r="C554" s="9"/>
      <c r="D554" s="9"/>
      <c r="E554" s="9"/>
      <c r="F554" s="9"/>
      <c r="G554" s="9"/>
      <c r="H554" s="9"/>
      <c r="I554" s="9"/>
      <c r="J554" s="9"/>
      <c r="K554" s="9"/>
      <c r="L554" s="1"/>
      <c r="M554" s="1"/>
      <c r="N554" s="1"/>
      <c r="O554" s="1"/>
      <c r="P554" s="1"/>
      <c r="Q554" s="1"/>
      <c r="R554" s="1"/>
      <c r="S554" s="1"/>
      <c r="T554" s="1"/>
      <c r="U554" s="1"/>
      <c r="V554" s="1"/>
      <c r="W554" s="5"/>
      <c r="X554" s="5"/>
      <c r="Y554" s="5"/>
      <c r="Z554" s="5"/>
    </row>
    <row r="555" ht="14.25" customHeight="1">
      <c r="A555" s="9"/>
      <c r="B555" s="9"/>
      <c r="C555" s="9"/>
      <c r="D555" s="9"/>
      <c r="E555" s="9"/>
      <c r="F555" s="9"/>
      <c r="G555" s="9"/>
      <c r="H555" s="9"/>
      <c r="I555" s="9"/>
      <c r="J555" s="9"/>
      <c r="K555" s="9"/>
      <c r="L555" s="1"/>
      <c r="M555" s="1"/>
      <c r="N555" s="1"/>
      <c r="O555" s="1"/>
      <c r="P555" s="1"/>
      <c r="Q555" s="1"/>
      <c r="R555" s="1"/>
      <c r="S555" s="1"/>
      <c r="T555" s="1"/>
      <c r="U555" s="1"/>
      <c r="V555" s="1"/>
      <c r="W555" s="5"/>
      <c r="X555" s="5"/>
      <c r="Y555" s="5"/>
      <c r="Z555" s="5"/>
    </row>
    <row r="556" ht="14.25" customHeight="1">
      <c r="A556" s="9"/>
      <c r="B556" s="9"/>
      <c r="C556" s="9"/>
      <c r="D556" s="9"/>
      <c r="E556" s="9"/>
      <c r="F556" s="9"/>
      <c r="G556" s="9"/>
      <c r="H556" s="9"/>
      <c r="I556" s="9"/>
      <c r="J556" s="9"/>
      <c r="K556" s="9"/>
      <c r="L556" s="1"/>
      <c r="M556" s="1"/>
      <c r="N556" s="1"/>
      <c r="O556" s="1"/>
      <c r="P556" s="1"/>
      <c r="Q556" s="1"/>
      <c r="R556" s="1"/>
      <c r="S556" s="1"/>
      <c r="T556" s="1"/>
      <c r="U556" s="1"/>
      <c r="V556" s="1"/>
      <c r="W556" s="5"/>
      <c r="X556" s="5"/>
      <c r="Y556" s="5"/>
      <c r="Z556" s="5"/>
    </row>
    <row r="557" ht="14.25" customHeight="1">
      <c r="A557" s="9"/>
      <c r="B557" s="9"/>
      <c r="C557" s="9"/>
      <c r="D557" s="9"/>
      <c r="E557" s="9"/>
      <c r="F557" s="9"/>
      <c r="G557" s="9"/>
      <c r="H557" s="9"/>
      <c r="I557" s="9"/>
      <c r="J557" s="9"/>
      <c r="K557" s="9"/>
      <c r="L557" s="1"/>
      <c r="M557" s="1"/>
      <c r="N557" s="1"/>
      <c r="O557" s="1"/>
      <c r="P557" s="1"/>
      <c r="Q557" s="1"/>
      <c r="R557" s="1"/>
      <c r="S557" s="1"/>
      <c r="T557" s="1"/>
      <c r="U557" s="1"/>
      <c r="V557" s="1"/>
      <c r="W557" s="5"/>
      <c r="X557" s="5"/>
      <c r="Y557" s="5"/>
      <c r="Z557" s="5"/>
    </row>
    <row r="558" ht="14.25" customHeight="1">
      <c r="A558" s="9"/>
      <c r="B558" s="9"/>
      <c r="C558" s="9"/>
      <c r="D558" s="9"/>
      <c r="E558" s="9"/>
      <c r="F558" s="9"/>
      <c r="G558" s="9"/>
      <c r="H558" s="9"/>
      <c r="I558" s="9"/>
      <c r="J558" s="9"/>
      <c r="K558" s="9"/>
      <c r="L558" s="1"/>
      <c r="M558" s="1"/>
      <c r="N558" s="1"/>
      <c r="O558" s="1"/>
      <c r="P558" s="1"/>
      <c r="Q558" s="1"/>
      <c r="R558" s="1"/>
      <c r="S558" s="1"/>
      <c r="T558" s="1"/>
      <c r="U558" s="1"/>
      <c r="V558" s="1"/>
      <c r="W558" s="5"/>
      <c r="X558" s="5"/>
      <c r="Y558" s="5"/>
      <c r="Z558" s="5"/>
    </row>
    <row r="559" ht="14.25" customHeight="1">
      <c r="A559" s="9"/>
      <c r="B559" s="9"/>
      <c r="C559" s="9"/>
      <c r="D559" s="9"/>
      <c r="E559" s="9"/>
      <c r="F559" s="9"/>
      <c r="G559" s="9"/>
      <c r="H559" s="9"/>
      <c r="I559" s="9"/>
      <c r="J559" s="9"/>
      <c r="K559" s="9"/>
      <c r="L559" s="1"/>
      <c r="M559" s="1"/>
      <c r="N559" s="1"/>
      <c r="O559" s="1"/>
      <c r="P559" s="1"/>
      <c r="Q559" s="1"/>
      <c r="R559" s="1"/>
      <c r="S559" s="1"/>
      <c r="T559" s="1"/>
      <c r="U559" s="1"/>
      <c r="V559" s="1"/>
      <c r="W559" s="5"/>
      <c r="X559" s="5"/>
      <c r="Y559" s="5"/>
      <c r="Z559" s="5"/>
    </row>
    <row r="560" ht="14.25" customHeight="1">
      <c r="A560" s="9"/>
      <c r="B560" s="9"/>
      <c r="C560" s="9"/>
      <c r="D560" s="9"/>
      <c r="E560" s="9"/>
      <c r="F560" s="9"/>
      <c r="G560" s="9"/>
      <c r="H560" s="9"/>
      <c r="I560" s="9"/>
      <c r="J560" s="9"/>
      <c r="K560" s="9"/>
      <c r="L560" s="1"/>
      <c r="M560" s="1"/>
      <c r="N560" s="1"/>
      <c r="O560" s="1"/>
      <c r="P560" s="1"/>
      <c r="Q560" s="1"/>
      <c r="R560" s="1"/>
      <c r="S560" s="1"/>
      <c r="T560" s="1"/>
      <c r="U560" s="1"/>
      <c r="V560" s="1"/>
      <c r="W560" s="5"/>
      <c r="X560" s="5"/>
      <c r="Y560" s="5"/>
      <c r="Z560" s="5"/>
    </row>
    <row r="561" ht="14.25" customHeight="1">
      <c r="A561" s="9"/>
      <c r="B561" s="9"/>
      <c r="C561" s="9"/>
      <c r="D561" s="9"/>
      <c r="E561" s="9"/>
      <c r="F561" s="9"/>
      <c r="G561" s="9"/>
      <c r="H561" s="9"/>
      <c r="I561" s="9"/>
      <c r="J561" s="9"/>
      <c r="K561" s="9"/>
      <c r="L561" s="1"/>
      <c r="M561" s="1"/>
      <c r="N561" s="1"/>
      <c r="O561" s="1"/>
      <c r="P561" s="1"/>
      <c r="Q561" s="1"/>
      <c r="R561" s="1"/>
      <c r="S561" s="1"/>
      <c r="T561" s="1"/>
      <c r="U561" s="1"/>
      <c r="V561" s="1"/>
      <c r="W561" s="5"/>
      <c r="X561" s="5"/>
      <c r="Y561" s="5"/>
      <c r="Z561" s="5"/>
    </row>
    <row r="562" ht="14.25" customHeight="1">
      <c r="A562" s="9"/>
      <c r="B562" s="9"/>
      <c r="C562" s="9"/>
      <c r="D562" s="9"/>
      <c r="E562" s="9"/>
      <c r="F562" s="9"/>
      <c r="G562" s="9"/>
      <c r="H562" s="9"/>
      <c r="I562" s="9"/>
      <c r="J562" s="9"/>
      <c r="K562" s="9"/>
      <c r="L562" s="1"/>
      <c r="M562" s="1"/>
      <c r="N562" s="1"/>
      <c r="O562" s="1"/>
      <c r="P562" s="1"/>
      <c r="Q562" s="1"/>
      <c r="R562" s="1"/>
      <c r="S562" s="1"/>
      <c r="T562" s="1"/>
      <c r="U562" s="1"/>
      <c r="V562" s="1"/>
      <c r="W562" s="5"/>
      <c r="X562" s="5"/>
      <c r="Y562" s="5"/>
      <c r="Z562" s="5"/>
    </row>
    <row r="563" ht="14.25" customHeight="1">
      <c r="A563" s="9"/>
      <c r="B563" s="9"/>
      <c r="C563" s="9"/>
      <c r="D563" s="9"/>
      <c r="E563" s="9"/>
      <c r="F563" s="9"/>
      <c r="G563" s="9"/>
      <c r="H563" s="9"/>
      <c r="I563" s="9"/>
      <c r="J563" s="9"/>
      <c r="K563" s="9"/>
      <c r="L563" s="1"/>
      <c r="M563" s="1"/>
      <c r="N563" s="1"/>
      <c r="O563" s="1"/>
      <c r="P563" s="1"/>
      <c r="Q563" s="1"/>
      <c r="R563" s="1"/>
      <c r="S563" s="1"/>
      <c r="T563" s="1"/>
      <c r="U563" s="1"/>
      <c r="V563" s="1"/>
      <c r="W563" s="5"/>
      <c r="X563" s="5"/>
      <c r="Y563" s="5"/>
      <c r="Z563" s="5"/>
    </row>
    <row r="564" ht="14.25" customHeight="1">
      <c r="A564" s="9"/>
      <c r="B564" s="9"/>
      <c r="C564" s="9"/>
      <c r="D564" s="9"/>
      <c r="E564" s="9"/>
      <c r="F564" s="9"/>
      <c r="G564" s="9"/>
      <c r="H564" s="9"/>
      <c r="I564" s="9"/>
      <c r="J564" s="9"/>
      <c r="K564" s="9"/>
      <c r="L564" s="1"/>
      <c r="M564" s="1"/>
      <c r="N564" s="1"/>
      <c r="O564" s="1"/>
      <c r="P564" s="1"/>
      <c r="Q564" s="1"/>
      <c r="R564" s="1"/>
      <c r="S564" s="1"/>
      <c r="T564" s="1"/>
      <c r="U564" s="1"/>
      <c r="V564" s="1"/>
      <c r="W564" s="5"/>
      <c r="X564" s="5"/>
      <c r="Y564" s="5"/>
      <c r="Z564" s="5"/>
    </row>
    <row r="565" ht="14.25" customHeight="1">
      <c r="A565" s="9"/>
      <c r="B565" s="9"/>
      <c r="C565" s="9"/>
      <c r="D565" s="9"/>
      <c r="E565" s="9"/>
      <c r="F565" s="9"/>
      <c r="G565" s="9"/>
      <c r="H565" s="9"/>
      <c r="I565" s="9"/>
      <c r="J565" s="9"/>
      <c r="K565" s="9"/>
      <c r="L565" s="1"/>
      <c r="M565" s="1"/>
      <c r="N565" s="1"/>
      <c r="O565" s="1"/>
      <c r="P565" s="1"/>
      <c r="Q565" s="1"/>
      <c r="R565" s="1"/>
      <c r="S565" s="1"/>
      <c r="T565" s="1"/>
      <c r="U565" s="1"/>
      <c r="V565" s="1"/>
      <c r="W565" s="5"/>
      <c r="X565" s="5"/>
      <c r="Y565" s="5"/>
      <c r="Z565" s="5"/>
    </row>
    <row r="566" ht="14.25" customHeight="1">
      <c r="A566" s="9"/>
      <c r="B566" s="9"/>
      <c r="C566" s="9"/>
      <c r="D566" s="9"/>
      <c r="E566" s="9"/>
      <c r="F566" s="9"/>
      <c r="G566" s="9"/>
      <c r="H566" s="9"/>
      <c r="I566" s="9"/>
      <c r="J566" s="9"/>
      <c r="K566" s="9"/>
      <c r="L566" s="1"/>
      <c r="M566" s="1"/>
      <c r="N566" s="1"/>
      <c r="O566" s="1"/>
      <c r="P566" s="1"/>
      <c r="Q566" s="1"/>
      <c r="R566" s="1"/>
      <c r="S566" s="1"/>
      <c r="T566" s="1"/>
      <c r="U566" s="1"/>
      <c r="V566" s="1"/>
      <c r="W566" s="5"/>
      <c r="X566" s="5"/>
      <c r="Y566" s="5"/>
      <c r="Z566" s="5"/>
    </row>
    <row r="567" ht="14.25" customHeight="1">
      <c r="A567" s="9"/>
      <c r="B567" s="9"/>
      <c r="C567" s="9"/>
      <c r="D567" s="9"/>
      <c r="E567" s="9"/>
      <c r="F567" s="9"/>
      <c r="G567" s="9"/>
      <c r="H567" s="9"/>
      <c r="I567" s="9"/>
      <c r="J567" s="9"/>
      <c r="K567" s="9"/>
      <c r="L567" s="1"/>
      <c r="M567" s="1"/>
      <c r="N567" s="1"/>
      <c r="O567" s="1"/>
      <c r="P567" s="1"/>
      <c r="Q567" s="1"/>
      <c r="R567" s="1"/>
      <c r="S567" s="1"/>
      <c r="T567" s="1"/>
      <c r="U567" s="1"/>
      <c r="V567" s="1"/>
      <c r="W567" s="5"/>
      <c r="X567" s="5"/>
      <c r="Y567" s="5"/>
      <c r="Z567" s="5"/>
    </row>
    <row r="568" ht="14.25" customHeight="1">
      <c r="A568" s="9"/>
      <c r="B568" s="9"/>
      <c r="C568" s="9"/>
      <c r="D568" s="9"/>
      <c r="E568" s="9"/>
      <c r="F568" s="9"/>
      <c r="G568" s="9"/>
      <c r="H568" s="9"/>
      <c r="I568" s="9"/>
      <c r="J568" s="9"/>
      <c r="K568" s="9"/>
      <c r="L568" s="1"/>
      <c r="M568" s="1"/>
      <c r="N568" s="1"/>
      <c r="O568" s="1"/>
      <c r="P568" s="1"/>
      <c r="Q568" s="1"/>
      <c r="R568" s="1"/>
      <c r="S568" s="1"/>
      <c r="T568" s="1"/>
      <c r="U568" s="1"/>
      <c r="V568" s="1"/>
      <c r="W568" s="5"/>
      <c r="X568" s="5"/>
      <c r="Y568" s="5"/>
      <c r="Z568" s="5"/>
    </row>
    <row r="569" ht="14.25" customHeight="1">
      <c r="A569" s="9"/>
      <c r="B569" s="9"/>
      <c r="C569" s="9"/>
      <c r="D569" s="9"/>
      <c r="E569" s="9"/>
      <c r="F569" s="9"/>
      <c r="G569" s="9"/>
      <c r="H569" s="9"/>
      <c r="I569" s="9"/>
      <c r="J569" s="9"/>
      <c r="K569" s="9"/>
      <c r="L569" s="1"/>
      <c r="M569" s="1"/>
      <c r="N569" s="1"/>
      <c r="O569" s="1"/>
      <c r="P569" s="1"/>
      <c r="Q569" s="1"/>
      <c r="R569" s="1"/>
      <c r="S569" s="1"/>
      <c r="T569" s="1"/>
      <c r="U569" s="1"/>
      <c r="V569" s="1"/>
      <c r="W569" s="5"/>
      <c r="X569" s="5"/>
      <c r="Y569" s="5"/>
      <c r="Z569" s="5"/>
    </row>
    <row r="570" ht="14.25" customHeight="1">
      <c r="A570" s="9"/>
      <c r="B570" s="9"/>
      <c r="C570" s="9"/>
      <c r="D570" s="9"/>
      <c r="E570" s="9"/>
      <c r="F570" s="9"/>
      <c r="G570" s="9"/>
      <c r="H570" s="9"/>
      <c r="I570" s="9"/>
      <c r="J570" s="9"/>
      <c r="K570" s="9"/>
      <c r="L570" s="1"/>
      <c r="M570" s="1"/>
      <c r="N570" s="1"/>
      <c r="O570" s="1"/>
      <c r="P570" s="1"/>
      <c r="Q570" s="1"/>
      <c r="R570" s="1"/>
      <c r="S570" s="1"/>
      <c r="T570" s="1"/>
      <c r="U570" s="1"/>
      <c r="V570" s="1"/>
      <c r="W570" s="5"/>
      <c r="X570" s="5"/>
      <c r="Y570" s="5"/>
      <c r="Z570" s="5"/>
    </row>
    <row r="571" ht="14.25" customHeight="1">
      <c r="A571" s="9"/>
      <c r="B571" s="9"/>
      <c r="C571" s="9"/>
      <c r="D571" s="9"/>
      <c r="E571" s="9"/>
      <c r="F571" s="9"/>
      <c r="G571" s="9"/>
      <c r="H571" s="9"/>
      <c r="I571" s="9"/>
      <c r="J571" s="9"/>
      <c r="K571" s="9"/>
      <c r="L571" s="1"/>
      <c r="M571" s="1"/>
      <c r="N571" s="1"/>
      <c r="O571" s="1"/>
      <c r="P571" s="1"/>
      <c r="Q571" s="1"/>
      <c r="R571" s="1"/>
      <c r="S571" s="1"/>
      <c r="T571" s="1"/>
      <c r="U571" s="1"/>
      <c r="V571" s="1"/>
      <c r="W571" s="5"/>
      <c r="X571" s="5"/>
      <c r="Y571" s="5"/>
      <c r="Z571" s="5"/>
    </row>
    <row r="572" ht="14.25" customHeight="1">
      <c r="A572" s="9"/>
      <c r="B572" s="9"/>
      <c r="C572" s="9"/>
      <c r="D572" s="9"/>
      <c r="E572" s="9"/>
      <c r="F572" s="9"/>
      <c r="G572" s="9"/>
      <c r="H572" s="9"/>
      <c r="I572" s="9"/>
      <c r="J572" s="9"/>
      <c r="K572" s="9"/>
      <c r="L572" s="1"/>
      <c r="M572" s="1"/>
      <c r="N572" s="1"/>
      <c r="O572" s="1"/>
      <c r="P572" s="1"/>
      <c r="Q572" s="1"/>
      <c r="R572" s="1"/>
      <c r="S572" s="1"/>
      <c r="T572" s="1"/>
      <c r="U572" s="1"/>
      <c r="V572" s="1"/>
      <c r="W572" s="5"/>
      <c r="X572" s="5"/>
      <c r="Y572" s="5"/>
      <c r="Z572" s="5"/>
    </row>
    <row r="573" ht="14.25" customHeight="1">
      <c r="A573" s="9"/>
      <c r="B573" s="9"/>
      <c r="C573" s="9"/>
      <c r="D573" s="9"/>
      <c r="E573" s="9"/>
      <c r="F573" s="9"/>
      <c r="G573" s="9"/>
      <c r="H573" s="9"/>
      <c r="I573" s="9"/>
      <c r="J573" s="9"/>
      <c r="K573" s="9"/>
      <c r="L573" s="1"/>
      <c r="M573" s="1"/>
      <c r="N573" s="1"/>
      <c r="O573" s="1"/>
      <c r="P573" s="1"/>
      <c r="Q573" s="1"/>
      <c r="R573" s="1"/>
      <c r="S573" s="1"/>
      <c r="T573" s="1"/>
      <c r="U573" s="1"/>
      <c r="V573" s="1"/>
      <c r="W573" s="5"/>
      <c r="X573" s="5"/>
      <c r="Y573" s="5"/>
      <c r="Z573" s="5"/>
    </row>
    <row r="574" ht="14.25" customHeight="1">
      <c r="A574" s="9"/>
      <c r="B574" s="9"/>
      <c r="C574" s="9"/>
      <c r="D574" s="9"/>
      <c r="E574" s="9"/>
      <c r="F574" s="9"/>
      <c r="G574" s="9"/>
      <c r="H574" s="9"/>
      <c r="I574" s="9"/>
      <c r="J574" s="9"/>
      <c r="K574" s="9"/>
      <c r="L574" s="1"/>
      <c r="M574" s="1"/>
      <c r="N574" s="1"/>
      <c r="O574" s="1"/>
      <c r="P574" s="1"/>
      <c r="Q574" s="1"/>
      <c r="R574" s="1"/>
      <c r="S574" s="1"/>
      <c r="T574" s="1"/>
      <c r="U574" s="1"/>
      <c r="V574" s="1"/>
      <c r="W574" s="5"/>
      <c r="X574" s="5"/>
      <c r="Y574" s="5"/>
      <c r="Z574" s="5"/>
    </row>
    <row r="575" ht="14.25" customHeight="1">
      <c r="A575" s="9"/>
      <c r="B575" s="9"/>
      <c r="C575" s="9"/>
      <c r="D575" s="9"/>
      <c r="E575" s="9"/>
      <c r="F575" s="9"/>
      <c r="G575" s="9"/>
      <c r="H575" s="9"/>
      <c r="I575" s="9"/>
      <c r="J575" s="9"/>
      <c r="K575" s="9"/>
      <c r="L575" s="1"/>
      <c r="M575" s="1"/>
      <c r="N575" s="1"/>
      <c r="O575" s="1"/>
      <c r="P575" s="1"/>
      <c r="Q575" s="1"/>
      <c r="R575" s="1"/>
      <c r="S575" s="1"/>
      <c r="T575" s="1"/>
      <c r="U575" s="1"/>
      <c r="V575" s="1"/>
      <c r="W575" s="5"/>
      <c r="X575" s="5"/>
      <c r="Y575" s="5"/>
      <c r="Z575" s="5"/>
    </row>
    <row r="576" ht="14.25" customHeight="1">
      <c r="A576" s="9"/>
      <c r="B576" s="9"/>
      <c r="C576" s="9"/>
      <c r="D576" s="9"/>
      <c r="E576" s="9"/>
      <c r="F576" s="9"/>
      <c r="G576" s="9"/>
      <c r="H576" s="9"/>
      <c r="I576" s="9"/>
      <c r="J576" s="9"/>
      <c r="K576" s="9"/>
      <c r="L576" s="1"/>
      <c r="M576" s="1"/>
      <c r="N576" s="1"/>
      <c r="O576" s="1"/>
      <c r="P576" s="1"/>
      <c r="Q576" s="1"/>
      <c r="R576" s="1"/>
      <c r="S576" s="1"/>
      <c r="T576" s="1"/>
      <c r="U576" s="1"/>
      <c r="V576" s="1"/>
      <c r="W576" s="5"/>
      <c r="X576" s="5"/>
      <c r="Y576" s="5"/>
      <c r="Z576" s="5"/>
    </row>
    <row r="577" ht="14.25" customHeight="1">
      <c r="A577" s="9"/>
      <c r="B577" s="9"/>
      <c r="C577" s="9"/>
      <c r="D577" s="9"/>
      <c r="E577" s="9"/>
      <c r="F577" s="9"/>
      <c r="G577" s="9"/>
      <c r="H577" s="9"/>
      <c r="I577" s="9"/>
      <c r="J577" s="9"/>
      <c r="K577" s="9"/>
      <c r="L577" s="1"/>
      <c r="M577" s="1"/>
      <c r="N577" s="1"/>
      <c r="O577" s="1"/>
      <c r="P577" s="1"/>
      <c r="Q577" s="1"/>
      <c r="R577" s="1"/>
      <c r="S577" s="1"/>
      <c r="T577" s="1"/>
      <c r="U577" s="1"/>
      <c r="V577" s="1"/>
      <c r="W577" s="5"/>
      <c r="X577" s="5"/>
      <c r="Y577" s="5"/>
      <c r="Z577" s="5"/>
    </row>
    <row r="578" ht="14.25" customHeight="1">
      <c r="A578" s="9"/>
      <c r="B578" s="9"/>
      <c r="C578" s="9"/>
      <c r="D578" s="9"/>
      <c r="E578" s="9"/>
      <c r="F578" s="9"/>
      <c r="G578" s="9"/>
      <c r="H578" s="9"/>
      <c r="I578" s="9"/>
      <c r="J578" s="9"/>
      <c r="K578" s="9"/>
      <c r="L578" s="1"/>
      <c r="M578" s="1"/>
      <c r="N578" s="1"/>
      <c r="O578" s="1"/>
      <c r="P578" s="1"/>
      <c r="Q578" s="1"/>
      <c r="R578" s="1"/>
      <c r="S578" s="1"/>
      <c r="T578" s="1"/>
      <c r="U578" s="1"/>
      <c r="V578" s="1"/>
      <c r="W578" s="5"/>
      <c r="X578" s="5"/>
      <c r="Y578" s="5"/>
      <c r="Z578" s="5"/>
    </row>
    <row r="579" ht="14.25" customHeight="1">
      <c r="A579" s="9"/>
      <c r="B579" s="9"/>
      <c r="C579" s="9"/>
      <c r="D579" s="9"/>
      <c r="E579" s="9"/>
      <c r="F579" s="9"/>
      <c r="G579" s="9"/>
      <c r="H579" s="9"/>
      <c r="I579" s="9"/>
      <c r="J579" s="9"/>
      <c r="K579" s="9"/>
      <c r="L579" s="1"/>
      <c r="M579" s="1"/>
      <c r="N579" s="1"/>
      <c r="O579" s="1"/>
      <c r="P579" s="1"/>
      <c r="Q579" s="1"/>
      <c r="R579" s="1"/>
      <c r="S579" s="1"/>
      <c r="T579" s="1"/>
      <c r="U579" s="1"/>
      <c r="V579" s="1"/>
      <c r="W579" s="5"/>
      <c r="X579" s="5"/>
      <c r="Y579" s="5"/>
      <c r="Z579" s="5"/>
    </row>
    <row r="580" ht="14.25" customHeight="1">
      <c r="A580" s="9"/>
      <c r="B580" s="9"/>
      <c r="C580" s="9"/>
      <c r="D580" s="9"/>
      <c r="E580" s="9"/>
      <c r="F580" s="9"/>
      <c r="G580" s="9"/>
      <c r="H580" s="9"/>
      <c r="I580" s="9"/>
      <c r="J580" s="9"/>
      <c r="K580" s="9"/>
      <c r="L580" s="1"/>
      <c r="M580" s="1"/>
      <c r="N580" s="1"/>
      <c r="O580" s="1"/>
      <c r="P580" s="1"/>
      <c r="Q580" s="1"/>
      <c r="R580" s="1"/>
      <c r="S580" s="1"/>
      <c r="T580" s="1"/>
      <c r="U580" s="1"/>
      <c r="V580" s="1"/>
      <c r="W580" s="5"/>
      <c r="X580" s="5"/>
      <c r="Y580" s="5"/>
      <c r="Z580" s="5"/>
    </row>
    <row r="581" ht="14.25" customHeight="1">
      <c r="A581" s="9"/>
      <c r="B581" s="9"/>
      <c r="C581" s="9"/>
      <c r="D581" s="9"/>
      <c r="E581" s="9"/>
      <c r="F581" s="9"/>
      <c r="G581" s="9"/>
      <c r="H581" s="9"/>
      <c r="I581" s="9"/>
      <c r="J581" s="9"/>
      <c r="K581" s="9"/>
      <c r="L581" s="1"/>
      <c r="M581" s="1"/>
      <c r="N581" s="1"/>
      <c r="O581" s="1"/>
      <c r="P581" s="1"/>
      <c r="Q581" s="1"/>
      <c r="R581" s="1"/>
      <c r="S581" s="1"/>
      <c r="T581" s="1"/>
      <c r="U581" s="1"/>
      <c r="V581" s="1"/>
      <c r="W581" s="5"/>
      <c r="X581" s="5"/>
      <c r="Y581" s="5"/>
      <c r="Z581" s="5"/>
    </row>
    <row r="582" ht="14.25" customHeight="1">
      <c r="A582" s="9"/>
      <c r="B582" s="9"/>
      <c r="C582" s="9"/>
      <c r="D582" s="9"/>
      <c r="E582" s="9"/>
      <c r="F582" s="9"/>
      <c r="G582" s="9"/>
      <c r="H582" s="9"/>
      <c r="I582" s="9"/>
      <c r="J582" s="9"/>
      <c r="K582" s="9"/>
      <c r="L582" s="1"/>
      <c r="M582" s="1"/>
      <c r="N582" s="1"/>
      <c r="O582" s="1"/>
      <c r="P582" s="1"/>
      <c r="Q582" s="1"/>
      <c r="R582" s="1"/>
      <c r="S582" s="1"/>
      <c r="T582" s="1"/>
      <c r="U582" s="1"/>
      <c r="V582" s="1"/>
      <c r="W582" s="5"/>
      <c r="X582" s="5"/>
      <c r="Y582" s="5"/>
      <c r="Z582" s="5"/>
    </row>
    <row r="583" ht="14.25" customHeight="1">
      <c r="A583" s="9"/>
      <c r="B583" s="9"/>
      <c r="C583" s="9"/>
      <c r="D583" s="9"/>
      <c r="E583" s="9"/>
      <c r="F583" s="9"/>
      <c r="G583" s="9"/>
      <c r="H583" s="9"/>
      <c r="I583" s="9"/>
      <c r="J583" s="9"/>
      <c r="K583" s="9"/>
      <c r="L583" s="1"/>
      <c r="M583" s="1"/>
      <c r="N583" s="1"/>
      <c r="O583" s="1"/>
      <c r="P583" s="1"/>
      <c r="Q583" s="1"/>
      <c r="R583" s="1"/>
      <c r="S583" s="1"/>
      <c r="T583" s="1"/>
      <c r="U583" s="1"/>
      <c r="V583" s="1"/>
      <c r="W583" s="5"/>
      <c r="X583" s="5"/>
      <c r="Y583" s="5"/>
      <c r="Z583" s="5"/>
    </row>
    <row r="584" ht="14.25" customHeight="1">
      <c r="A584" s="9"/>
      <c r="B584" s="9"/>
      <c r="C584" s="9"/>
      <c r="D584" s="9"/>
      <c r="E584" s="9"/>
      <c r="F584" s="9"/>
      <c r="G584" s="9"/>
      <c r="H584" s="9"/>
      <c r="I584" s="9"/>
      <c r="J584" s="9"/>
      <c r="K584" s="9"/>
      <c r="L584" s="1"/>
      <c r="M584" s="1"/>
      <c r="N584" s="1"/>
      <c r="O584" s="1"/>
      <c r="P584" s="1"/>
      <c r="Q584" s="1"/>
      <c r="R584" s="1"/>
      <c r="S584" s="1"/>
      <c r="T584" s="1"/>
      <c r="U584" s="1"/>
      <c r="V584" s="1"/>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25">
    <mergeCell ref="B1:G1"/>
    <mergeCell ref="B2:G2"/>
    <mergeCell ref="B5:G5"/>
    <mergeCell ref="B7:G7"/>
    <mergeCell ref="B9:G9"/>
    <mergeCell ref="B11:G11"/>
    <mergeCell ref="B13:G13"/>
    <mergeCell ref="B15:G15"/>
    <mergeCell ref="B17:G17"/>
    <mergeCell ref="B19:G19"/>
    <mergeCell ref="B55:G55"/>
    <mergeCell ref="B57:G57"/>
    <mergeCell ref="B59:G59"/>
    <mergeCell ref="B61:G61"/>
    <mergeCell ref="B155:G155"/>
    <mergeCell ref="B181:G181"/>
    <mergeCell ref="B255:G255"/>
    <mergeCell ref="B294:G294"/>
    <mergeCell ref="B97:G97"/>
    <mergeCell ref="B99:G99"/>
    <mergeCell ref="B101:G101"/>
    <mergeCell ref="B103:G103"/>
    <mergeCell ref="B105:G105"/>
    <mergeCell ref="F113:J113"/>
    <mergeCell ref="B131:G131"/>
  </mergeCells>
  <dataValidations>
    <dataValidation type="list" allowBlank="1" showInputMessage="1" showErrorMessage="1" prompt="Weaknesses can only be a 1 or 2_x000a_" sqref="F40:F49">
      <formula1>"1.0,2.0"</formula1>
    </dataValidation>
    <dataValidation type="list" allowBlank="1" showInputMessage="1" showErrorMessage="1" prompt="Negative 7 is worst to Negative 1 is best" sqref="D217:D221 D224:D228">
      <formula1>"-1.0,-2.0,-3.0,-4.0,-5.0,-6.0,-7.0"</formula1>
    </dataValidation>
    <dataValidation type="list" allowBlank="1" showInputMessage="1" showErrorMessage="1" prompt="Positive 1 Worst to Positive 7 Best_x000a_" sqref="D235">
      <formula1>"1.0,2.0,3.0,4.0,5.0,6.0,7.0"</formula1>
    </dataValidation>
    <dataValidation type="decimal" allowBlank="1" showInputMessage="1" showErrorMessage="1" prompt="Values cannot be greater than 1.0. Check your numbers in Column D and F." sqref="J153:J157">
      <formula1>0.0</formula1>
      <formula2>1.0</formula2>
    </dataValidation>
    <dataValidation type="list" allowBlank="1" showInputMessage="1" showErrorMessage="1" prompt="Negative 7 Worst to Negative 1 Best" sqref="D237:D238 D247:D248">
      <formula1>"-7.0,-6.0,-5.0,-4.0,-3.0,-2.0,-1.0"</formula1>
    </dataValidation>
    <dataValidation type="list" allowBlank="1" showInputMessage="1" showErrorMessage="1" prompt="Positive 1 Weakest to Positive 9 Strongest_x000a_" sqref="D281:D290">
      <formula1>"1.0,2.0,3.0,4.0,5.0,6.0,7.0,8.0,9.0"</formula1>
    </dataValidation>
    <dataValidation type="list" allowBlank="1" showInputMessage="1" showErrorMessage="1" prompt="Threats can only be a 1,2,3 or 4_x000a__x000a_" sqref="F82:F91">
      <formula1>"1.0,2.0,3.0,4.0"</formula1>
    </dataValidation>
    <dataValidation type="decimal" allowBlank="1" showInputMessage="1" showErrorMessage="1" prompt="Weights must be between 0.01 and 1.00" sqref="D28:D37 D40:D49 D70:D79 D82:D91 D114:D125">
      <formula1>0.01</formula1>
      <formula2>1.0</formula2>
    </dataValidation>
    <dataValidation type="list" allowBlank="1" showInputMessage="1" showErrorMessage="1" prompt="Opportunities can only be a 1,2,3, or 4_x000a_" sqref="F70:F79">
      <formula1>"1.0,2.0,3.0,4.0"</formula1>
    </dataValidation>
    <dataValidation type="decimal" allowBlank="1" showInputMessage="1" showErrorMessage="1" prompt="Industry Division Market Growth Rate Is Limited to 0.20 to -0.20" sqref="H145:H149">
      <formula1>-0.2</formula1>
      <formula2>0.2</formula2>
    </dataValidation>
    <dataValidation type="decimal" allowBlank="1" showInputMessage="1" showErrorMessage="1" prompt="Estimated Values Must Be Between 1 and 4" sqref="F172:F176 H172:H176">
      <formula1>1.0</formula1>
      <formula2>4.0</formula2>
    </dataValidation>
    <dataValidation type="decimal" allowBlank="1" showInputMessage="1" showErrorMessage="1" prompt="Industry Growth Rate is limited to 0.25 to -0.25 in tihs Matrix. " sqref="H153:H157">
      <formula1>-0.25</formula1>
      <formula2>0.25</formula2>
    </dataValidation>
    <dataValidation type="decimal" operator="lessThanOrEqual" allowBlank="1" showErrorMessage="1" sqref="D51 D93">
      <formula1>1.0</formula1>
    </dataValidation>
    <dataValidation type="list" allowBlank="1" showInputMessage="1" showErrorMessage="1" prompt="Strenghts can only be a 3 or 4" sqref="F28:F37">
      <formula1>"3.0,4.0"</formula1>
    </dataValidation>
    <dataValidation type="list" allowBlank="1" showInputMessage="1" showErrorMessage="1" prompt="Positive 1 Worst to Positive 7 Best" sqref="D201:D205 D208:D212 D236 D245:D246">
      <formula1>"1.0,2.0,3.0,4.0,5.0,6.0,7.0"</formula1>
    </dataValidation>
    <dataValidation type="list" allowBlank="1" showInputMessage="1" showErrorMessage="1" prompt="You may only enter 1,2,3 or 4_x000a_" sqref="F114:F125 H114:H125 J114:J125">
      <formula1>"1.0,2.0,3.0,4.0"</formula1>
    </dataValidation>
    <dataValidation type="decimal" allowBlank="1" showInputMessage="1" showErrorMessage="1" prompt="Numbers can only be between 1 and 9 Check Step 3 for details_x000a_" sqref="E281:E290">
      <formula1>1.0</formula1>
      <formula2>9.0</formula2>
    </dataValidation>
    <dataValidation type="list" allowBlank="1" showInputMessage="1" showErrorMessage="1" prompt="Positive 1 Worst to Positive 9 Best" sqref="F281:F290 D302:D307 F302:F307">
      <formula1>"1.0,2.0,3.0,4.0,5.0,6.0,7.0,8.0,9.0"</formula1>
    </dataValidation>
    <dataValidation type="list" allowBlank="1" showErrorMessage="1" sqref="D330:D339 F330:F339 D343:D352 F343:F352 D357:D366 F357:F366 D371:D380 F371:F380 D412 F412">
      <formula1>"0.0,1.0,2.0,3.0,4.0"</formula1>
    </dataValidation>
  </dataValidation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26" width="8.71"/>
  </cols>
  <sheetData>
    <row r="1" ht="14.25" customHeight="1">
      <c r="A1" s="5"/>
      <c r="B1" s="5"/>
      <c r="C1" s="5"/>
      <c r="D1" s="5"/>
      <c r="E1" s="5"/>
      <c r="F1" s="5"/>
      <c r="G1" s="5"/>
      <c r="H1" s="5"/>
      <c r="I1" s="5"/>
      <c r="J1" s="5"/>
      <c r="K1" s="5"/>
      <c r="L1" s="5"/>
      <c r="M1" s="5"/>
      <c r="N1" s="5"/>
      <c r="O1" s="5"/>
      <c r="P1" s="5"/>
      <c r="Q1" s="5"/>
      <c r="R1" s="5"/>
      <c r="S1" s="5"/>
      <c r="T1" s="5"/>
      <c r="U1" s="5"/>
      <c r="V1" s="5"/>
      <c r="W1" s="5"/>
      <c r="X1" s="5"/>
      <c r="Y1" s="5"/>
      <c r="Z1" s="5"/>
    </row>
    <row r="2" ht="14.25" customHeight="1">
      <c r="A2" s="5"/>
      <c r="B2" s="384" t="s">
        <v>366</v>
      </c>
      <c r="C2" s="5"/>
      <c r="D2" s="5"/>
      <c r="E2" s="5"/>
      <c r="F2" s="5"/>
      <c r="G2" s="5"/>
      <c r="H2" s="5"/>
      <c r="I2" s="5"/>
      <c r="J2" s="5"/>
      <c r="K2" s="5"/>
      <c r="L2" s="5"/>
      <c r="M2" s="5"/>
      <c r="N2" s="5"/>
      <c r="O2" s="5"/>
      <c r="P2" s="5"/>
      <c r="Q2" s="5"/>
      <c r="R2" s="5"/>
      <c r="S2" s="5"/>
      <c r="T2" s="5"/>
      <c r="U2" s="5"/>
      <c r="V2" s="5"/>
      <c r="W2" s="5"/>
      <c r="X2" s="5"/>
      <c r="Y2" s="5"/>
      <c r="Z2" s="5"/>
    </row>
    <row r="3" ht="14.25" customHeight="1">
      <c r="A3" s="5"/>
      <c r="B3" s="5"/>
      <c r="C3" s="5"/>
      <c r="D3" s="5"/>
      <c r="E3" s="5"/>
      <c r="F3" s="5"/>
      <c r="G3" s="5"/>
      <c r="H3" s="5"/>
      <c r="I3" s="5"/>
      <c r="J3" s="5"/>
      <c r="K3" s="5"/>
      <c r="L3" s="5"/>
      <c r="M3" s="5"/>
      <c r="N3" s="5"/>
      <c r="O3" s="5"/>
      <c r="P3" s="5"/>
      <c r="Q3" s="5"/>
      <c r="R3" s="5"/>
      <c r="S3" s="5"/>
      <c r="T3" s="5"/>
      <c r="U3" s="5"/>
      <c r="V3" s="5"/>
      <c r="W3" s="5"/>
      <c r="X3" s="5"/>
      <c r="Y3" s="5"/>
      <c r="Z3" s="5"/>
    </row>
    <row r="4" ht="14.25" customHeight="1">
      <c r="A4" s="5"/>
      <c r="B4" s="5"/>
      <c r="C4" s="5"/>
      <c r="D4" s="5"/>
      <c r="E4" s="5"/>
      <c r="F4" s="5"/>
      <c r="G4" s="5"/>
      <c r="H4" s="5"/>
      <c r="I4" s="5"/>
      <c r="J4" s="5"/>
      <c r="K4" s="5"/>
      <c r="L4" s="5"/>
      <c r="M4" s="5"/>
      <c r="N4" s="5"/>
      <c r="O4" s="5"/>
      <c r="P4" s="5"/>
      <c r="Q4" s="5"/>
      <c r="R4" s="5"/>
      <c r="S4" s="5"/>
      <c r="T4" s="5"/>
      <c r="U4" s="5"/>
      <c r="V4" s="5"/>
      <c r="W4" s="5"/>
      <c r="X4" s="5"/>
      <c r="Y4" s="5"/>
      <c r="Z4" s="5"/>
    </row>
    <row r="5" ht="14.25" customHeight="1">
      <c r="A5" s="351">
        <v>1.0</v>
      </c>
      <c r="B5" s="352" t="s">
        <v>367</v>
      </c>
      <c r="K5" s="5"/>
      <c r="L5" s="5"/>
      <c r="M5" s="5"/>
      <c r="N5" s="5"/>
      <c r="O5" s="5"/>
      <c r="P5" s="5"/>
      <c r="Q5" s="5"/>
      <c r="R5" s="5"/>
      <c r="S5" s="5"/>
      <c r="T5" s="5"/>
      <c r="U5" s="5"/>
      <c r="V5" s="5"/>
      <c r="W5" s="5"/>
      <c r="X5" s="5"/>
      <c r="Y5" s="5"/>
      <c r="Z5" s="5"/>
    </row>
    <row r="6" ht="14.25" customHeight="1">
      <c r="A6" s="353"/>
      <c r="B6" s="351"/>
      <c r="C6" s="351"/>
      <c r="D6" s="351"/>
      <c r="E6" s="351"/>
      <c r="F6" s="351"/>
      <c r="G6" s="351"/>
      <c r="H6" s="351"/>
      <c r="I6" s="351"/>
      <c r="J6" s="351"/>
      <c r="K6" s="5"/>
      <c r="L6" s="5"/>
      <c r="M6" s="5"/>
      <c r="N6" s="5"/>
      <c r="O6" s="5"/>
      <c r="P6" s="5"/>
      <c r="Q6" s="5"/>
      <c r="R6" s="5"/>
      <c r="S6" s="5"/>
      <c r="T6" s="5"/>
      <c r="U6" s="5"/>
      <c r="V6" s="5"/>
      <c r="W6" s="5"/>
      <c r="X6" s="5"/>
      <c r="Y6" s="5"/>
      <c r="Z6" s="5"/>
    </row>
    <row r="7" ht="14.25" customHeight="1">
      <c r="A7" s="353">
        <v>2.0</v>
      </c>
      <c r="B7" s="351" t="s">
        <v>337</v>
      </c>
      <c r="K7" s="5"/>
      <c r="L7" s="5"/>
      <c r="M7" s="5"/>
      <c r="N7" s="5"/>
      <c r="O7" s="5"/>
      <c r="P7" s="5"/>
      <c r="Q7" s="5"/>
      <c r="R7" s="5"/>
      <c r="S7" s="5"/>
      <c r="T7" s="5"/>
      <c r="U7" s="5"/>
      <c r="V7" s="5"/>
      <c r="W7" s="5"/>
      <c r="X7" s="5"/>
      <c r="Y7" s="5"/>
      <c r="Z7" s="5"/>
    </row>
    <row r="8" ht="14.25" customHeight="1">
      <c r="A8" s="353"/>
      <c r="B8" s="351"/>
      <c r="C8" s="351"/>
      <c r="D8" s="351"/>
      <c r="E8" s="351"/>
      <c r="F8" s="351"/>
      <c r="G8" s="351"/>
      <c r="H8" s="351"/>
      <c r="I8" s="351"/>
      <c r="J8" s="351"/>
      <c r="K8" s="5"/>
      <c r="L8" s="5"/>
      <c r="M8" s="5"/>
      <c r="N8" s="5"/>
      <c r="O8" s="5"/>
      <c r="P8" s="5"/>
      <c r="Q8" s="5"/>
      <c r="R8" s="5"/>
      <c r="S8" s="5"/>
      <c r="T8" s="5"/>
      <c r="U8" s="5"/>
      <c r="V8" s="5"/>
      <c r="W8" s="5"/>
      <c r="X8" s="5"/>
      <c r="Y8" s="5"/>
      <c r="Z8" s="5"/>
    </row>
    <row r="9" ht="51.0" customHeight="1">
      <c r="A9" s="353">
        <v>3.0</v>
      </c>
      <c r="B9" s="352" t="s">
        <v>365</v>
      </c>
      <c r="K9" s="5"/>
      <c r="L9" s="5"/>
      <c r="M9" s="5"/>
      <c r="N9" s="5"/>
      <c r="O9" s="5"/>
      <c r="P9" s="5"/>
      <c r="Q9" s="5"/>
      <c r="R9" s="5"/>
      <c r="S9" s="5"/>
      <c r="T9" s="5"/>
      <c r="U9" s="5"/>
      <c r="V9" s="5"/>
      <c r="W9" s="5"/>
      <c r="X9" s="5"/>
      <c r="Y9" s="5"/>
      <c r="Z9" s="5"/>
    </row>
    <row r="10" ht="14.25" customHeight="1">
      <c r="A10" s="5"/>
      <c r="B10" s="5"/>
      <c r="C10" s="5"/>
      <c r="D10" s="5"/>
      <c r="E10" s="5"/>
      <c r="F10" s="5"/>
      <c r="G10" s="5"/>
      <c r="H10" s="5"/>
      <c r="I10" s="5"/>
      <c r="J10" s="5"/>
      <c r="K10" s="5"/>
      <c r="L10" s="5"/>
      <c r="M10" s="5"/>
      <c r="N10" s="5"/>
      <c r="O10" s="5"/>
      <c r="P10" s="5"/>
      <c r="Q10" s="5"/>
      <c r="R10" s="5"/>
      <c r="S10" s="5"/>
      <c r="T10" s="5"/>
      <c r="U10" s="5"/>
      <c r="V10" s="5"/>
      <c r="W10" s="5"/>
      <c r="X10" s="5"/>
      <c r="Y10" s="5"/>
      <c r="Z10" s="5"/>
    </row>
    <row r="11" ht="14.25" customHeight="1">
      <c r="A11" s="5"/>
      <c r="B11" s="5"/>
      <c r="C11" s="5"/>
      <c r="D11" s="5"/>
      <c r="E11" s="5"/>
      <c r="F11" s="5"/>
      <c r="G11" s="5"/>
      <c r="H11" s="5"/>
      <c r="I11" s="5"/>
      <c r="J11" s="5"/>
      <c r="K11" s="5"/>
      <c r="L11" s="5"/>
      <c r="M11" s="5"/>
      <c r="N11" s="5"/>
      <c r="O11" s="5"/>
      <c r="P11" s="5"/>
      <c r="Q11" s="5"/>
      <c r="R11" s="5"/>
      <c r="S11" s="5"/>
      <c r="T11" s="5"/>
      <c r="U11" s="5"/>
      <c r="V11" s="5"/>
      <c r="W11" s="5"/>
      <c r="X11" s="5"/>
      <c r="Y11" s="5"/>
      <c r="Z11" s="5"/>
    </row>
    <row r="12" ht="14.25" customHeight="1">
      <c r="A12" s="5"/>
      <c r="B12" s="5"/>
      <c r="C12" s="5"/>
      <c r="D12" s="5"/>
      <c r="E12" s="5"/>
      <c r="F12" s="390"/>
      <c r="J12" s="5"/>
      <c r="K12" s="5"/>
      <c r="L12" s="5"/>
      <c r="M12" s="5"/>
      <c r="N12" s="5"/>
      <c r="O12" s="5"/>
      <c r="P12" s="5"/>
      <c r="Q12" s="5"/>
      <c r="R12" s="5"/>
      <c r="S12" s="5"/>
      <c r="T12" s="5"/>
      <c r="U12" s="5"/>
      <c r="V12" s="5"/>
      <c r="W12" s="5"/>
      <c r="X12" s="5"/>
      <c r="Y12" s="5"/>
      <c r="Z12" s="5"/>
    </row>
    <row r="13" ht="14.25" customHeight="1">
      <c r="A13" s="5"/>
      <c r="B13" s="5"/>
      <c r="C13" s="5"/>
      <c r="D13" s="5"/>
      <c r="E13" s="5"/>
      <c r="F13" s="5"/>
      <c r="G13" s="5"/>
      <c r="H13" s="5"/>
      <c r="I13" s="5"/>
      <c r="J13" s="5"/>
      <c r="K13" s="5"/>
      <c r="L13" s="5"/>
      <c r="M13" s="5"/>
      <c r="N13" s="5"/>
      <c r="O13" s="5"/>
      <c r="P13" s="5"/>
      <c r="Q13" s="5"/>
      <c r="R13" s="5"/>
      <c r="S13" s="5"/>
      <c r="T13" s="5"/>
      <c r="U13" s="5"/>
      <c r="V13" s="5"/>
      <c r="W13" s="5"/>
      <c r="X13" s="5"/>
      <c r="Y13" s="5"/>
      <c r="Z13" s="5"/>
    </row>
    <row r="14" ht="14.25" customHeight="1">
      <c r="A14" s="5"/>
      <c r="B14" s="5"/>
      <c r="C14" s="5"/>
      <c r="D14" s="5"/>
      <c r="E14" s="5"/>
      <c r="F14" s="5"/>
      <c r="G14" s="5"/>
      <c r="H14" s="5"/>
      <c r="I14" s="5"/>
      <c r="J14" s="5"/>
      <c r="K14" s="5"/>
      <c r="L14" s="5"/>
      <c r="M14" s="5"/>
      <c r="N14" s="5"/>
      <c r="O14" s="5"/>
      <c r="P14" s="5"/>
      <c r="Q14" s="5"/>
      <c r="R14" s="5"/>
      <c r="S14" s="5"/>
      <c r="T14" s="5"/>
      <c r="U14" s="5"/>
      <c r="V14" s="5"/>
      <c r="W14" s="5"/>
      <c r="X14" s="5"/>
      <c r="Y14" s="5"/>
      <c r="Z14" s="5"/>
    </row>
    <row r="15" ht="14.25" customHeight="1">
      <c r="A15" s="5"/>
      <c r="B15" s="5"/>
      <c r="C15" s="5"/>
      <c r="D15" s="5"/>
      <c r="E15" s="5"/>
      <c r="F15" s="5"/>
      <c r="G15" s="5"/>
      <c r="H15" s="5"/>
      <c r="I15" s="5"/>
      <c r="J15" s="5"/>
      <c r="K15" s="5"/>
      <c r="L15" s="5"/>
      <c r="M15" s="5"/>
      <c r="N15" s="5"/>
      <c r="O15" s="5"/>
      <c r="P15" s="5"/>
      <c r="Q15" s="5"/>
      <c r="R15" s="5"/>
      <c r="S15" s="5"/>
      <c r="T15" s="5"/>
      <c r="U15" s="5"/>
      <c r="V15" s="5"/>
      <c r="W15" s="5"/>
      <c r="X15" s="5"/>
      <c r="Y15" s="5"/>
      <c r="Z15" s="5"/>
    </row>
    <row r="16" ht="14.25" customHeight="1">
      <c r="A16" s="5"/>
      <c r="B16" s="5"/>
      <c r="C16" s="5"/>
      <c r="D16" s="5"/>
      <c r="E16" s="5"/>
      <c r="F16" s="5"/>
      <c r="G16" s="5"/>
      <c r="H16" s="5"/>
      <c r="I16" s="5"/>
      <c r="J16" s="5"/>
      <c r="K16" s="5"/>
      <c r="L16" s="5"/>
      <c r="M16" s="5"/>
      <c r="N16" s="5"/>
      <c r="O16" s="5"/>
      <c r="P16" s="5"/>
      <c r="Q16" s="5"/>
      <c r="R16" s="5"/>
      <c r="S16" s="5"/>
      <c r="T16" s="5"/>
      <c r="U16" s="5"/>
      <c r="V16" s="5"/>
      <c r="W16" s="5"/>
      <c r="X16" s="5"/>
      <c r="Y16" s="5"/>
      <c r="Z16" s="5"/>
    </row>
    <row r="17" ht="14.25" customHeight="1">
      <c r="A17" s="5"/>
      <c r="B17" s="5"/>
      <c r="C17" s="5"/>
      <c r="D17" s="5"/>
      <c r="E17" s="5"/>
      <c r="F17" s="5"/>
      <c r="G17" s="5"/>
      <c r="H17" s="5"/>
      <c r="I17" s="5"/>
      <c r="J17" s="5"/>
      <c r="K17" s="5"/>
      <c r="L17" s="5"/>
      <c r="M17" s="5"/>
      <c r="N17" s="5"/>
      <c r="O17" s="5"/>
      <c r="P17" s="5"/>
      <c r="Q17" s="5"/>
      <c r="R17" s="5"/>
      <c r="S17" s="5"/>
      <c r="T17" s="5"/>
      <c r="U17" s="5"/>
      <c r="V17" s="5"/>
      <c r="W17" s="5"/>
      <c r="X17" s="5"/>
      <c r="Y17" s="5"/>
      <c r="Z17" s="5"/>
    </row>
    <row r="18" ht="14.25" customHeight="1">
      <c r="A18" s="5"/>
      <c r="B18" s="5"/>
      <c r="C18" s="5"/>
      <c r="D18" s="5"/>
      <c r="E18" s="5"/>
      <c r="F18" s="5"/>
      <c r="G18" s="5"/>
      <c r="H18" s="5"/>
      <c r="I18" s="5"/>
      <c r="J18" s="5"/>
      <c r="K18" s="5"/>
      <c r="L18" s="5"/>
      <c r="M18" s="5"/>
      <c r="N18" s="5"/>
      <c r="O18" s="5"/>
      <c r="P18" s="5"/>
      <c r="Q18" s="5"/>
      <c r="R18" s="5"/>
      <c r="S18" s="5"/>
      <c r="T18" s="5"/>
      <c r="U18" s="5"/>
      <c r="V18" s="5"/>
      <c r="W18" s="5"/>
      <c r="X18" s="5"/>
      <c r="Y18" s="5"/>
      <c r="Z18" s="5"/>
    </row>
    <row r="19" ht="14.25" customHeight="1">
      <c r="A19" s="5"/>
      <c r="B19" s="5"/>
      <c r="C19" s="5"/>
      <c r="D19" s="5"/>
      <c r="E19" s="5"/>
      <c r="F19" s="5"/>
      <c r="G19" s="5"/>
      <c r="H19" s="5"/>
      <c r="I19" s="5"/>
      <c r="J19" s="5"/>
      <c r="K19" s="5"/>
      <c r="L19" s="5"/>
      <c r="M19" s="5"/>
      <c r="N19" s="5"/>
      <c r="O19" s="5"/>
      <c r="P19" s="5"/>
      <c r="Q19" s="5"/>
      <c r="R19" s="5"/>
      <c r="S19" s="5"/>
      <c r="T19" s="5"/>
      <c r="U19" s="5"/>
      <c r="V19" s="5"/>
      <c r="W19" s="5"/>
      <c r="X19" s="5"/>
      <c r="Y19" s="5"/>
      <c r="Z19" s="5"/>
    </row>
    <row r="20" ht="14.25" customHeight="1">
      <c r="A20" s="5"/>
      <c r="B20" s="5"/>
      <c r="C20" s="5"/>
      <c r="D20" s="5"/>
      <c r="E20" s="5"/>
      <c r="F20" s="5"/>
      <c r="G20" s="5"/>
      <c r="H20" s="5"/>
      <c r="I20" s="5"/>
      <c r="J20" s="5"/>
      <c r="K20" s="5"/>
      <c r="L20" s="5"/>
      <c r="M20" s="5"/>
      <c r="N20" s="5"/>
      <c r="O20" s="5"/>
      <c r="P20" s="5"/>
      <c r="Q20" s="5"/>
      <c r="R20" s="5"/>
      <c r="S20" s="5"/>
      <c r="T20" s="5"/>
      <c r="U20" s="5"/>
      <c r="V20" s="5"/>
      <c r="W20" s="5"/>
      <c r="X20" s="5"/>
      <c r="Y20" s="5"/>
      <c r="Z20" s="5"/>
    </row>
    <row r="21" ht="14.25" customHeight="1">
      <c r="A21" s="5"/>
      <c r="B21" s="5"/>
      <c r="C21" s="5"/>
      <c r="D21" s="5"/>
      <c r="E21" s="5"/>
      <c r="F21" s="5"/>
      <c r="G21" s="5"/>
      <c r="H21" s="5"/>
      <c r="I21" s="5"/>
      <c r="J21" s="5"/>
      <c r="K21" s="5"/>
      <c r="L21" s="390"/>
      <c r="M21" s="390"/>
      <c r="N21" s="390"/>
      <c r="O21" s="5"/>
      <c r="P21" s="5"/>
      <c r="Q21" s="5"/>
      <c r="R21" s="5"/>
      <c r="S21" s="5"/>
      <c r="T21" s="5"/>
      <c r="U21" s="5"/>
      <c r="V21" s="5"/>
      <c r="W21" s="5"/>
      <c r="X21" s="5"/>
      <c r="Y21" s="5"/>
      <c r="Z21" s="5"/>
    </row>
    <row r="22" ht="14.25" customHeight="1">
      <c r="A22" s="5"/>
      <c r="B22" s="5"/>
      <c r="C22" s="5"/>
      <c r="D22" s="5"/>
      <c r="E22" s="5"/>
      <c r="F22" s="5"/>
      <c r="G22" s="5"/>
      <c r="H22" s="5"/>
      <c r="I22" s="5"/>
      <c r="J22" s="5"/>
      <c r="K22" s="5"/>
      <c r="L22" s="390"/>
      <c r="M22" s="390"/>
      <c r="N22" s="390"/>
      <c r="O22" s="5"/>
      <c r="P22" s="5"/>
      <c r="Q22" s="5"/>
      <c r="R22" s="5"/>
      <c r="S22" s="5"/>
      <c r="T22" s="5"/>
      <c r="U22" s="5"/>
      <c r="V22" s="5"/>
      <c r="W22" s="5"/>
      <c r="X22" s="5"/>
      <c r="Y22" s="5"/>
      <c r="Z22" s="5"/>
    </row>
    <row r="23" ht="14.25" customHeight="1">
      <c r="A23" s="5"/>
      <c r="B23" s="5"/>
      <c r="C23" s="5"/>
      <c r="D23" s="5"/>
      <c r="E23" s="5"/>
      <c r="F23" s="5"/>
      <c r="G23" s="5"/>
      <c r="H23" s="5"/>
      <c r="I23" s="5"/>
      <c r="J23" s="5"/>
      <c r="K23" s="5"/>
      <c r="L23" s="390"/>
      <c r="M23" s="390"/>
      <c r="N23" s="390"/>
      <c r="O23" s="5"/>
      <c r="P23" s="5"/>
      <c r="Q23" s="5"/>
      <c r="R23" s="5"/>
      <c r="S23" s="5"/>
      <c r="T23" s="5"/>
      <c r="U23" s="5"/>
      <c r="V23" s="5"/>
      <c r="W23" s="5"/>
      <c r="X23" s="5"/>
      <c r="Y23" s="5"/>
      <c r="Z23" s="5"/>
    </row>
    <row r="24" ht="14.2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4.2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4.2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4.2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4.2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4.2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4.2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4.25" customHeight="1">
      <c r="A33" s="5"/>
      <c r="B33" s="5"/>
      <c r="C33" s="5"/>
      <c r="D33" s="5"/>
      <c r="E33" s="5"/>
      <c r="F33" s="357"/>
      <c r="J33" s="5"/>
      <c r="K33" s="5"/>
      <c r="L33" s="5"/>
      <c r="M33" s="5"/>
      <c r="N33" s="5"/>
      <c r="O33" s="5"/>
      <c r="P33" s="5"/>
      <c r="Q33" s="5"/>
      <c r="R33" s="5"/>
      <c r="S33" s="5"/>
      <c r="T33" s="5"/>
      <c r="U33" s="5"/>
      <c r="V33" s="5"/>
      <c r="W33" s="5"/>
      <c r="X33" s="5"/>
      <c r="Y33" s="5"/>
      <c r="Z33" s="5"/>
    </row>
    <row r="34"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5">
    <mergeCell ref="B5:J5"/>
    <mergeCell ref="B7:J7"/>
    <mergeCell ref="B9:J9"/>
    <mergeCell ref="F12:I12"/>
    <mergeCell ref="F33:I33"/>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14.71"/>
    <col customWidth="1" min="2" max="2" width="3.71"/>
    <col customWidth="1" min="3" max="10" width="8.71"/>
    <col customWidth="1" min="11" max="11" width="21.71"/>
    <col customWidth="1" min="12" max="26" width="8.71"/>
  </cols>
  <sheetData>
    <row r="1" ht="14.25" customHeight="1"/>
    <row r="2" ht="14.25" customHeight="1">
      <c r="A2" s="269" t="s">
        <v>182</v>
      </c>
    </row>
    <row r="3" ht="14.25" customHeight="1"/>
    <row r="4" ht="14.25" customHeight="1">
      <c r="B4" s="391" t="s">
        <v>368</v>
      </c>
      <c r="C4" s="209"/>
      <c r="D4" s="209"/>
      <c r="E4" s="209"/>
      <c r="F4" s="209"/>
      <c r="G4" s="209"/>
      <c r="H4" s="209"/>
      <c r="I4" s="209"/>
      <c r="J4" s="209"/>
      <c r="K4" s="331"/>
    </row>
    <row r="5" ht="14.25" customHeight="1">
      <c r="B5" s="392">
        <v>1.0</v>
      </c>
      <c r="C5" s="393" t="s">
        <v>369</v>
      </c>
      <c r="D5" s="394"/>
      <c r="E5" s="394"/>
      <c r="F5" s="394"/>
      <c r="G5" s="394"/>
      <c r="H5" s="394"/>
      <c r="I5" s="394"/>
      <c r="J5" s="394"/>
      <c r="K5" s="395"/>
    </row>
    <row r="6" ht="14.25" customHeight="1">
      <c r="B6" s="396">
        <v>2.0</v>
      </c>
      <c r="C6" s="397" t="s">
        <v>370</v>
      </c>
      <c r="D6" s="189"/>
      <c r="E6" s="189"/>
      <c r="F6" s="189"/>
      <c r="G6" s="189"/>
      <c r="H6" s="189"/>
      <c r="I6" s="189"/>
      <c r="J6" s="189"/>
      <c r="K6" s="398"/>
    </row>
    <row r="7" ht="14.25" customHeight="1">
      <c r="B7" s="396">
        <v>3.0</v>
      </c>
      <c r="C7" s="397" t="s">
        <v>371</v>
      </c>
      <c r="D7" s="189"/>
      <c r="E7" s="189"/>
      <c r="F7" s="189"/>
      <c r="G7" s="189"/>
      <c r="H7" s="189"/>
      <c r="I7" s="189"/>
      <c r="J7" s="189"/>
      <c r="K7" s="398"/>
    </row>
    <row r="8" ht="14.25" customHeight="1">
      <c r="B8" s="399">
        <v>4.0</v>
      </c>
      <c r="C8" s="400" t="s">
        <v>372</v>
      </c>
      <c r="D8" s="3"/>
      <c r="E8" s="3"/>
      <c r="F8" s="3"/>
      <c r="G8" s="3"/>
      <c r="H8" s="3"/>
      <c r="I8" s="3"/>
      <c r="J8" s="3"/>
      <c r="K8" s="401"/>
    </row>
    <row r="9" ht="14.25" customHeight="1">
      <c r="B9" s="268"/>
      <c r="C9" s="268"/>
      <c r="D9" s="268"/>
      <c r="E9" s="268"/>
      <c r="F9" s="268"/>
      <c r="G9" s="268"/>
      <c r="H9" s="268"/>
      <c r="I9" s="268"/>
      <c r="J9" s="268"/>
      <c r="K9" s="268"/>
    </row>
    <row r="10" ht="14.25" customHeight="1">
      <c r="B10" s="402" t="s">
        <v>373</v>
      </c>
      <c r="C10" s="7"/>
      <c r="D10" s="7"/>
      <c r="E10" s="7"/>
      <c r="F10" s="7"/>
      <c r="G10" s="7"/>
      <c r="H10" s="7"/>
      <c r="I10" s="7"/>
      <c r="J10" s="7"/>
      <c r="K10" s="8"/>
    </row>
    <row r="11" ht="14.25" customHeight="1">
      <c r="B11" s="396">
        <v>1.0</v>
      </c>
      <c r="C11" s="397" t="s">
        <v>374</v>
      </c>
      <c r="D11" s="189"/>
      <c r="E11" s="189"/>
      <c r="F11" s="189"/>
      <c r="G11" s="189"/>
      <c r="H11" s="189"/>
      <c r="I11" s="189"/>
      <c r="J11" s="189"/>
      <c r="K11" s="398"/>
    </row>
    <row r="12" ht="14.25" customHeight="1">
      <c r="B12" s="396">
        <v>2.0</v>
      </c>
      <c r="C12" s="397" t="s">
        <v>375</v>
      </c>
      <c r="D12" s="189"/>
      <c r="E12" s="189"/>
      <c r="F12" s="189"/>
      <c r="G12" s="189"/>
      <c r="H12" s="189"/>
      <c r="I12" s="189"/>
      <c r="J12" s="189"/>
      <c r="K12" s="398"/>
    </row>
    <row r="13" ht="14.25" customHeight="1">
      <c r="B13" s="396">
        <v>3.0</v>
      </c>
      <c r="C13" s="397" t="s">
        <v>376</v>
      </c>
      <c r="D13" s="189"/>
      <c r="E13" s="189"/>
      <c r="F13" s="189"/>
      <c r="G13" s="189"/>
      <c r="H13" s="189"/>
      <c r="I13" s="189"/>
      <c r="J13" s="189"/>
      <c r="K13" s="398"/>
    </row>
    <row r="14" ht="14.25" customHeight="1">
      <c r="B14" s="399">
        <v>4.0</v>
      </c>
      <c r="C14" s="400" t="s">
        <v>377</v>
      </c>
      <c r="D14" s="3"/>
      <c r="E14" s="3"/>
      <c r="F14" s="3"/>
      <c r="G14" s="3"/>
      <c r="H14" s="3"/>
      <c r="I14" s="3"/>
      <c r="J14" s="3"/>
      <c r="K14" s="401"/>
    </row>
    <row r="15" ht="14.25" customHeight="1">
      <c r="B15" s="268"/>
      <c r="C15" s="268"/>
      <c r="D15" s="268"/>
      <c r="E15" s="268"/>
      <c r="F15" s="268"/>
      <c r="G15" s="268"/>
      <c r="H15" s="268"/>
      <c r="I15" s="268"/>
      <c r="J15" s="268"/>
      <c r="K15" s="268"/>
    </row>
    <row r="16" ht="14.25" customHeight="1">
      <c r="B16" s="402" t="s">
        <v>378</v>
      </c>
      <c r="C16" s="7"/>
      <c r="D16" s="7"/>
      <c r="E16" s="7"/>
      <c r="F16" s="7"/>
      <c r="G16" s="7"/>
      <c r="H16" s="7"/>
      <c r="I16" s="7"/>
      <c r="J16" s="7"/>
      <c r="K16" s="8"/>
    </row>
    <row r="17" ht="14.25" customHeight="1">
      <c r="B17" s="396">
        <v>1.0</v>
      </c>
      <c r="C17" s="397" t="s">
        <v>379</v>
      </c>
      <c r="D17" s="189"/>
      <c r="E17" s="189"/>
      <c r="F17" s="189"/>
      <c r="G17" s="189"/>
      <c r="H17" s="189"/>
      <c r="I17" s="189"/>
      <c r="J17" s="189"/>
      <c r="K17" s="398"/>
    </row>
    <row r="18" ht="14.25" customHeight="1">
      <c r="B18" s="396">
        <v>2.0</v>
      </c>
      <c r="C18" s="397" t="s">
        <v>380</v>
      </c>
      <c r="D18" s="189"/>
      <c r="E18" s="189"/>
      <c r="F18" s="189"/>
      <c r="G18" s="189"/>
      <c r="H18" s="189"/>
      <c r="I18" s="189"/>
      <c r="J18" s="189"/>
      <c r="K18" s="398"/>
    </row>
    <row r="19" ht="14.25" customHeight="1">
      <c r="B19" s="396">
        <v>3.0</v>
      </c>
      <c r="C19" s="397" t="s">
        <v>381</v>
      </c>
      <c r="D19" s="189"/>
      <c r="E19" s="189"/>
      <c r="F19" s="189"/>
      <c r="G19" s="189"/>
      <c r="H19" s="189"/>
      <c r="I19" s="189"/>
      <c r="J19" s="189"/>
      <c r="K19" s="398"/>
    </row>
    <row r="20" ht="14.25" customHeight="1">
      <c r="B20" s="399">
        <v>4.0</v>
      </c>
      <c r="C20" s="400" t="s">
        <v>382</v>
      </c>
      <c r="D20" s="3"/>
      <c r="E20" s="3"/>
      <c r="F20" s="3"/>
      <c r="G20" s="3"/>
      <c r="H20" s="3"/>
      <c r="I20" s="3"/>
      <c r="J20" s="3"/>
      <c r="K20" s="401"/>
    </row>
    <row r="21" ht="14.25" customHeight="1">
      <c r="B21" s="268"/>
      <c r="C21" s="268"/>
      <c r="D21" s="268"/>
      <c r="E21" s="268"/>
      <c r="F21" s="268"/>
      <c r="G21" s="268"/>
      <c r="H21" s="268"/>
      <c r="I21" s="268"/>
      <c r="J21" s="268"/>
      <c r="K21" s="268"/>
    </row>
    <row r="22" ht="14.25" customHeight="1">
      <c r="B22" s="402" t="s">
        <v>383</v>
      </c>
      <c r="C22" s="7"/>
      <c r="D22" s="7"/>
      <c r="E22" s="7"/>
      <c r="F22" s="7"/>
      <c r="G22" s="7"/>
      <c r="H22" s="7"/>
      <c r="I22" s="7"/>
      <c r="J22" s="7"/>
      <c r="K22" s="8"/>
    </row>
    <row r="23" ht="14.25" customHeight="1">
      <c r="B23" s="403">
        <v>1.0</v>
      </c>
      <c r="C23" s="404" t="s">
        <v>384</v>
      </c>
      <c r="D23" s="209"/>
      <c r="E23" s="209"/>
      <c r="F23" s="209"/>
      <c r="G23" s="209"/>
      <c r="H23" s="209"/>
      <c r="I23" s="209"/>
      <c r="J23" s="209"/>
      <c r="K23" s="331"/>
    </row>
    <row r="24" ht="14.25" customHeight="1">
      <c r="B24" s="396">
        <v>2.0</v>
      </c>
      <c r="C24" s="397" t="s">
        <v>385</v>
      </c>
      <c r="D24" s="189"/>
      <c r="E24" s="189"/>
      <c r="F24" s="189"/>
      <c r="G24" s="189"/>
      <c r="H24" s="189"/>
      <c r="I24" s="189"/>
      <c r="J24" s="189"/>
      <c r="K24" s="398"/>
    </row>
    <row r="25" ht="14.25" customHeight="1">
      <c r="B25" s="396">
        <v>3.0</v>
      </c>
      <c r="C25" s="397" t="s">
        <v>386</v>
      </c>
      <c r="D25" s="189"/>
      <c r="E25" s="189"/>
      <c r="F25" s="189"/>
      <c r="G25" s="189"/>
      <c r="H25" s="189"/>
      <c r="I25" s="189"/>
      <c r="J25" s="189"/>
      <c r="K25" s="398"/>
    </row>
    <row r="26" ht="14.25" customHeight="1">
      <c r="B26" s="399">
        <v>4.0</v>
      </c>
      <c r="C26" s="400" t="s">
        <v>387</v>
      </c>
      <c r="D26" s="3"/>
      <c r="E26" s="3"/>
      <c r="F26" s="3"/>
      <c r="G26" s="3"/>
      <c r="H26" s="3"/>
      <c r="I26" s="3"/>
      <c r="J26" s="3"/>
      <c r="K26" s="401"/>
    </row>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B4:K4"/>
    <mergeCell ref="C5:K5"/>
    <mergeCell ref="C6:K6"/>
    <mergeCell ref="C7:K7"/>
    <mergeCell ref="C8:K8"/>
    <mergeCell ref="B10:K10"/>
    <mergeCell ref="C11:K11"/>
    <mergeCell ref="C20:K20"/>
    <mergeCell ref="B22:K22"/>
    <mergeCell ref="C23:K23"/>
    <mergeCell ref="C24:K24"/>
    <mergeCell ref="C25:K25"/>
    <mergeCell ref="C26:K26"/>
    <mergeCell ref="C12:K12"/>
    <mergeCell ref="C13:K13"/>
    <mergeCell ref="C14:K14"/>
    <mergeCell ref="B16:K16"/>
    <mergeCell ref="C17:K17"/>
    <mergeCell ref="C18:K18"/>
    <mergeCell ref="C19:K19"/>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4.0"/>
    <col customWidth="1" min="2" max="2" width="50.43"/>
    <col customWidth="1" min="3" max="4" width="9.71"/>
    <col customWidth="1" min="5" max="26" width="8.71"/>
  </cols>
  <sheetData>
    <row r="1" ht="14.25" customHeight="1">
      <c r="A1" s="268"/>
      <c r="B1" s="268"/>
      <c r="C1" s="268"/>
      <c r="D1" s="268"/>
      <c r="E1" s="5"/>
      <c r="F1" s="5"/>
      <c r="G1" s="5"/>
      <c r="H1" s="5"/>
      <c r="I1" s="5"/>
      <c r="J1" s="5"/>
      <c r="K1" s="5"/>
      <c r="L1" s="5"/>
      <c r="M1" s="5"/>
      <c r="N1" s="5"/>
      <c r="O1" s="5"/>
      <c r="P1" s="5"/>
      <c r="Q1" s="5"/>
      <c r="R1" s="5"/>
      <c r="S1" s="5"/>
      <c r="T1" s="5"/>
      <c r="U1" s="5"/>
      <c r="V1" s="5"/>
      <c r="W1" s="5"/>
      <c r="X1" s="5"/>
      <c r="Y1" s="5"/>
      <c r="Z1" s="5"/>
    </row>
    <row r="2" ht="14.25" customHeight="1">
      <c r="A2" s="268"/>
      <c r="B2" s="269" t="s">
        <v>184</v>
      </c>
      <c r="C2" s="268"/>
      <c r="D2" s="268"/>
      <c r="E2" s="5"/>
      <c r="F2" s="5"/>
      <c r="G2" s="5"/>
      <c r="H2" s="5"/>
      <c r="I2" s="5"/>
      <c r="J2" s="5"/>
      <c r="K2" s="5"/>
      <c r="L2" s="5"/>
      <c r="M2" s="5"/>
      <c r="N2" s="5"/>
      <c r="O2" s="5"/>
      <c r="P2" s="5"/>
      <c r="Q2" s="5"/>
      <c r="R2" s="5"/>
      <c r="S2" s="5"/>
      <c r="T2" s="5"/>
      <c r="U2" s="5"/>
      <c r="V2" s="5"/>
      <c r="W2" s="5"/>
      <c r="X2" s="5"/>
      <c r="Y2" s="5"/>
      <c r="Z2" s="5"/>
    </row>
    <row r="3" ht="14.25" customHeight="1">
      <c r="A3" s="268"/>
      <c r="B3" s="268"/>
      <c r="C3" s="268"/>
      <c r="D3" s="268"/>
      <c r="E3" s="5"/>
      <c r="F3" s="5"/>
      <c r="G3" s="5"/>
      <c r="H3" s="5"/>
      <c r="I3" s="5"/>
      <c r="J3" s="5"/>
      <c r="K3" s="5"/>
      <c r="L3" s="5"/>
      <c r="M3" s="5"/>
      <c r="N3" s="5"/>
      <c r="O3" s="5"/>
      <c r="P3" s="5"/>
      <c r="Q3" s="5"/>
      <c r="R3" s="5"/>
      <c r="S3" s="5"/>
      <c r="T3" s="5"/>
      <c r="U3" s="5"/>
      <c r="V3" s="5"/>
      <c r="W3" s="5"/>
      <c r="X3" s="5"/>
      <c r="Y3" s="5"/>
      <c r="Z3" s="5"/>
    </row>
    <row r="4" ht="51.0" customHeight="1">
      <c r="A4" s="405">
        <v>1.0</v>
      </c>
      <c r="B4" s="406" t="s">
        <v>388</v>
      </c>
      <c r="C4" s="268"/>
      <c r="E4" s="5"/>
      <c r="F4" s="5"/>
      <c r="G4" s="5"/>
      <c r="H4" s="5"/>
      <c r="I4" s="5"/>
      <c r="J4" s="5"/>
      <c r="K4" s="5"/>
      <c r="L4" s="5"/>
      <c r="M4" s="5"/>
      <c r="N4" s="5"/>
      <c r="O4" s="5"/>
      <c r="P4" s="5"/>
      <c r="Q4" s="5"/>
      <c r="R4" s="5"/>
      <c r="S4" s="5"/>
      <c r="T4" s="5"/>
      <c r="U4" s="5"/>
      <c r="V4" s="5"/>
      <c r="W4" s="5"/>
      <c r="X4" s="5"/>
      <c r="Y4" s="5"/>
      <c r="Z4" s="5"/>
    </row>
    <row r="5" ht="85.5" customHeight="1">
      <c r="A5" s="407">
        <v>3.0</v>
      </c>
      <c r="B5" s="273" t="s">
        <v>318</v>
      </c>
      <c r="C5" s="5"/>
      <c r="D5" s="5"/>
      <c r="E5" s="5"/>
      <c r="F5" s="5"/>
      <c r="G5" s="5"/>
      <c r="H5" s="5"/>
      <c r="I5" s="5"/>
      <c r="J5" s="5"/>
      <c r="K5" s="5"/>
      <c r="L5" s="5"/>
      <c r="M5" s="5"/>
      <c r="N5" s="5"/>
      <c r="O5" s="5"/>
      <c r="P5" s="5"/>
      <c r="Q5" s="5"/>
      <c r="R5" s="5"/>
      <c r="S5" s="5"/>
      <c r="T5" s="5"/>
      <c r="U5" s="5"/>
      <c r="V5" s="5"/>
      <c r="W5" s="5"/>
      <c r="X5" s="5"/>
      <c r="Y5" s="5"/>
      <c r="Z5" s="5"/>
    </row>
    <row r="6" ht="14.25" customHeight="1">
      <c r="A6" s="5"/>
      <c r="B6" s="5"/>
      <c r="C6" s="5"/>
      <c r="D6" s="5"/>
      <c r="E6" s="5"/>
      <c r="F6" s="5"/>
      <c r="G6" s="5"/>
      <c r="H6" s="5"/>
      <c r="I6" s="5"/>
      <c r="J6" s="5"/>
      <c r="K6" s="5"/>
      <c r="L6" s="5"/>
      <c r="M6" s="5"/>
      <c r="N6" s="5"/>
      <c r="O6" s="5"/>
      <c r="P6" s="5"/>
      <c r="Q6" s="5"/>
      <c r="R6" s="5"/>
      <c r="S6" s="5"/>
      <c r="T6" s="5"/>
      <c r="U6" s="5"/>
      <c r="V6" s="5"/>
      <c r="W6" s="5"/>
      <c r="X6" s="5"/>
      <c r="Y6" s="5"/>
      <c r="Z6" s="5"/>
    </row>
    <row r="7" ht="14.25" customHeight="1">
      <c r="A7" s="5"/>
      <c r="B7" s="5"/>
      <c r="C7" s="5"/>
      <c r="D7" s="5"/>
      <c r="E7" s="5"/>
      <c r="F7" s="5"/>
      <c r="G7" s="5"/>
      <c r="H7" s="5"/>
      <c r="I7" s="5"/>
      <c r="J7" s="5"/>
      <c r="K7" s="5"/>
      <c r="L7" s="5"/>
      <c r="M7" s="5"/>
      <c r="N7" s="5"/>
      <c r="O7" s="5"/>
      <c r="P7" s="5"/>
      <c r="Q7" s="5"/>
      <c r="R7" s="5"/>
      <c r="S7" s="5"/>
      <c r="T7" s="5"/>
      <c r="U7" s="5"/>
      <c r="V7" s="5"/>
      <c r="W7" s="5"/>
      <c r="X7" s="5"/>
      <c r="Y7" s="5"/>
      <c r="Z7" s="5"/>
    </row>
    <row r="8" ht="14.25" customHeight="1">
      <c r="A8" s="299"/>
      <c r="B8" s="299"/>
      <c r="C8" s="299"/>
      <c r="D8" s="299"/>
      <c r="E8" s="299"/>
      <c r="F8" s="299"/>
      <c r="G8" s="299"/>
      <c r="H8" s="299"/>
      <c r="I8" s="299"/>
      <c r="J8" s="5"/>
      <c r="K8" s="5"/>
      <c r="L8" s="5"/>
      <c r="M8" s="5"/>
      <c r="N8" s="5"/>
      <c r="O8" s="5"/>
      <c r="P8" s="5"/>
      <c r="Q8" s="5"/>
      <c r="R8" s="5"/>
      <c r="S8" s="5"/>
      <c r="T8" s="5"/>
      <c r="U8" s="5"/>
      <c r="V8" s="5"/>
      <c r="W8" s="5"/>
      <c r="X8" s="5"/>
      <c r="Y8" s="5"/>
      <c r="Z8" s="5"/>
    </row>
    <row r="9" ht="14.25" customHeight="1">
      <c r="A9" s="408"/>
      <c r="B9" s="409"/>
      <c r="C9" s="409"/>
      <c r="D9" s="410" t="str">
        <f>'PART I'!D325</f>
        <v/>
      </c>
      <c r="E9" s="411"/>
      <c r="F9" s="410" t="str">
        <f>'PART I'!F325</f>
        <v/>
      </c>
      <c r="G9" s="149"/>
      <c r="H9" s="410" t="str">
        <f>'PART I'!H325</f>
        <v/>
      </c>
      <c r="I9" s="149"/>
      <c r="J9" s="5"/>
      <c r="K9" s="5"/>
      <c r="L9" s="5"/>
      <c r="M9" s="5"/>
      <c r="N9" s="5"/>
      <c r="O9" s="5"/>
      <c r="P9" s="5"/>
      <c r="Q9" s="5"/>
      <c r="R9" s="5"/>
      <c r="S9" s="5"/>
      <c r="T9" s="5"/>
      <c r="U9" s="5"/>
      <c r="V9" s="5"/>
      <c r="W9" s="5"/>
      <c r="X9" s="5"/>
      <c r="Y9" s="5"/>
      <c r="Z9" s="5"/>
    </row>
    <row r="10" ht="14.25" customHeight="1">
      <c r="A10" s="412"/>
      <c r="B10" s="413"/>
      <c r="C10" s="413"/>
      <c r="D10" s="414"/>
      <c r="E10" s="415"/>
      <c r="F10" s="414"/>
      <c r="G10" s="155"/>
      <c r="H10" s="414"/>
      <c r="I10" s="155"/>
      <c r="J10" s="5"/>
      <c r="K10" s="5"/>
      <c r="L10" s="5"/>
      <c r="M10" s="5"/>
      <c r="N10" s="5"/>
      <c r="O10" s="5"/>
      <c r="P10" s="5"/>
      <c r="Q10" s="5"/>
      <c r="R10" s="5"/>
      <c r="S10" s="5"/>
      <c r="T10" s="5"/>
      <c r="U10" s="5"/>
      <c r="V10" s="5"/>
      <c r="W10" s="5"/>
      <c r="X10" s="5"/>
      <c r="Y10" s="5"/>
      <c r="Z10" s="5"/>
    </row>
    <row r="11" ht="14.25" customHeight="1">
      <c r="A11" s="416" t="s">
        <v>389</v>
      </c>
      <c r="B11" s="417" t="s">
        <v>14</v>
      </c>
      <c r="C11" s="418" t="s">
        <v>15</v>
      </c>
      <c r="D11" s="418" t="s">
        <v>390</v>
      </c>
      <c r="E11" s="418" t="s">
        <v>391</v>
      </c>
      <c r="F11" s="418" t="s">
        <v>392</v>
      </c>
      <c r="G11" s="419" t="s">
        <v>393</v>
      </c>
      <c r="H11" s="418" t="s">
        <v>392</v>
      </c>
      <c r="I11" s="419" t="s">
        <v>393</v>
      </c>
      <c r="J11" s="5"/>
      <c r="K11" s="5"/>
      <c r="L11" s="5"/>
      <c r="M11" s="5"/>
      <c r="N11" s="5"/>
      <c r="O11" s="5"/>
      <c r="P11" s="5"/>
      <c r="Q11" s="5"/>
      <c r="R11" s="5"/>
      <c r="S11" s="5"/>
      <c r="T11" s="5"/>
      <c r="U11" s="5"/>
      <c r="V11" s="5"/>
      <c r="W11" s="5"/>
      <c r="X11" s="5"/>
      <c r="Y11" s="5"/>
      <c r="Z11" s="5"/>
    </row>
    <row r="12" ht="14.25" customHeight="1">
      <c r="A12" s="420">
        <v>1.0</v>
      </c>
      <c r="B12" s="421" t="str">
        <f>'PART I'!B28</f>
        <v>All production facilities have 100% new equipment</v>
      </c>
      <c r="C12" s="344">
        <f>'PART I'!D28</f>
        <v>0.06</v>
      </c>
      <c r="D12" s="345" t="str">
        <f>'PART I'!D330</f>
        <v/>
      </c>
      <c r="E12" s="344">
        <f t="shared" ref="E12:E21" si="1">C12*D12</f>
        <v>0</v>
      </c>
      <c r="F12" s="345" t="str">
        <f>'PART I'!F330</f>
        <v/>
      </c>
      <c r="G12" s="346">
        <f t="shared" ref="G12:G21" si="2">C12*F12</f>
        <v>0</v>
      </c>
      <c r="H12" s="345" t="str">
        <f>'PART I'!H330</f>
        <v/>
      </c>
      <c r="I12" s="346">
        <f t="shared" ref="I12:I21" si="3">E12*H12</f>
        <v>0</v>
      </c>
      <c r="J12" s="5"/>
      <c r="K12" s="5"/>
      <c r="L12" s="5"/>
      <c r="M12" s="5"/>
      <c r="N12" s="5"/>
      <c r="O12" s="5"/>
      <c r="P12" s="5"/>
      <c r="Q12" s="5"/>
      <c r="R12" s="5"/>
      <c r="S12" s="5"/>
      <c r="T12" s="5"/>
      <c r="U12" s="5"/>
      <c r="V12" s="5"/>
      <c r="W12" s="5"/>
      <c r="X12" s="5"/>
      <c r="Y12" s="5"/>
      <c r="Z12" s="5"/>
    </row>
    <row r="13" ht="14.25" customHeight="1">
      <c r="A13" s="422">
        <v>2.0</v>
      </c>
      <c r="B13" s="423" t="str">
        <f>'PART I'!B29</f>
        <v>North America and Asia have SQ rating of 8.5</v>
      </c>
      <c r="C13" s="340">
        <f>'PART I'!D29</f>
        <v>0.05</v>
      </c>
      <c r="D13" s="341" t="str">
        <f>'PART I'!D331</f>
        <v/>
      </c>
      <c r="E13" s="340">
        <f t="shared" si="1"/>
        <v>0</v>
      </c>
      <c r="F13" s="341" t="str">
        <f>'PART I'!F331</f>
        <v/>
      </c>
      <c r="G13" s="342">
        <f t="shared" si="2"/>
        <v>0</v>
      </c>
      <c r="H13" s="341" t="str">
        <f>'PART I'!H331</f>
        <v/>
      </c>
      <c r="I13" s="342">
        <f t="shared" si="3"/>
        <v>0</v>
      </c>
      <c r="J13" s="5"/>
      <c r="K13" s="5"/>
      <c r="L13" s="5"/>
      <c r="M13" s="5"/>
      <c r="N13" s="5"/>
      <c r="O13" s="5"/>
      <c r="P13" s="5"/>
      <c r="Q13" s="5"/>
      <c r="R13" s="5"/>
      <c r="S13" s="5"/>
      <c r="T13" s="5"/>
      <c r="U13" s="5"/>
      <c r="V13" s="5"/>
      <c r="W13" s="5"/>
      <c r="X13" s="5"/>
      <c r="Y13" s="5"/>
      <c r="Z13" s="5"/>
    </row>
    <row r="14" ht="14.25" customHeight="1">
      <c r="A14" s="420">
        <v>3.0</v>
      </c>
      <c r="B14" s="421" t="str">
        <f>'PART I'!B30</f>
        <v>Average SQ rating across all regions is +19.4% higher than the industry average</v>
      </c>
      <c r="C14" s="344">
        <f>'PART I'!D30</f>
        <v>0.03</v>
      </c>
      <c r="D14" s="345" t="str">
        <f>'PART I'!D332</f>
        <v/>
      </c>
      <c r="E14" s="344">
        <f t="shared" si="1"/>
        <v>0</v>
      </c>
      <c r="F14" s="345" t="str">
        <f>'PART I'!F332</f>
        <v/>
      </c>
      <c r="G14" s="346">
        <f t="shared" si="2"/>
        <v>0</v>
      </c>
      <c r="H14" s="345" t="str">
        <f>'PART I'!H332</f>
        <v/>
      </c>
      <c r="I14" s="346">
        <f t="shared" si="3"/>
        <v>0</v>
      </c>
      <c r="J14" s="5"/>
      <c r="K14" s="5"/>
      <c r="L14" s="5"/>
      <c r="M14" s="5"/>
      <c r="N14" s="5"/>
      <c r="O14" s="5"/>
      <c r="P14" s="5"/>
      <c r="Q14" s="5"/>
      <c r="R14" s="5"/>
      <c r="S14" s="5"/>
      <c r="T14" s="5"/>
      <c r="U14" s="5"/>
      <c r="V14" s="5"/>
      <c r="W14" s="5"/>
      <c r="X14" s="5"/>
      <c r="Y14" s="5"/>
      <c r="Z14" s="5"/>
    </row>
    <row r="15" ht="14.25" customHeight="1">
      <c r="A15" s="422">
        <v>4.0</v>
      </c>
      <c r="B15" s="423" t="str">
        <f>'PART I'!B31</f>
        <v>Image rating is 94, highest in industry</v>
      </c>
      <c r="C15" s="340">
        <f>'PART I'!D31</f>
        <v>0.04</v>
      </c>
      <c r="D15" s="341" t="str">
        <f>'PART I'!D333</f>
        <v/>
      </c>
      <c r="E15" s="340">
        <f t="shared" si="1"/>
        <v>0</v>
      </c>
      <c r="F15" s="341" t="str">
        <f>'PART I'!F333</f>
        <v/>
      </c>
      <c r="G15" s="342">
        <f t="shared" si="2"/>
        <v>0</v>
      </c>
      <c r="H15" s="341" t="str">
        <f>'PART I'!H333</f>
        <v/>
      </c>
      <c r="I15" s="342">
        <f t="shared" si="3"/>
        <v>0</v>
      </c>
      <c r="J15" s="5"/>
      <c r="K15" s="5"/>
      <c r="L15" s="5"/>
      <c r="M15" s="5"/>
      <c r="N15" s="5"/>
      <c r="O15" s="5"/>
      <c r="P15" s="5"/>
      <c r="Q15" s="5"/>
      <c r="R15" s="5"/>
      <c r="S15" s="5"/>
      <c r="T15" s="5"/>
      <c r="U15" s="5"/>
      <c r="V15" s="5"/>
      <c r="W15" s="5"/>
      <c r="X15" s="5"/>
      <c r="Y15" s="5"/>
      <c r="Z15" s="5"/>
    </row>
    <row r="16" ht="14.25" customHeight="1">
      <c r="A16" s="420">
        <v>5.0</v>
      </c>
      <c r="B16" s="421" t="str">
        <f>'PART I'!B32</f>
        <v>Least amount of Total liabilities across industry while having third highest equity</v>
      </c>
      <c r="C16" s="344">
        <f>'PART I'!D32</f>
        <v>0.02</v>
      </c>
      <c r="D16" s="345" t="str">
        <f>'PART I'!D334</f>
        <v/>
      </c>
      <c r="E16" s="344">
        <f t="shared" si="1"/>
        <v>0</v>
      </c>
      <c r="F16" s="345" t="str">
        <f>'PART I'!F334</f>
        <v/>
      </c>
      <c r="G16" s="346">
        <f t="shared" si="2"/>
        <v>0</v>
      </c>
      <c r="H16" s="345" t="str">
        <f>'PART I'!H334</f>
        <v/>
      </c>
      <c r="I16" s="346">
        <f t="shared" si="3"/>
        <v>0</v>
      </c>
      <c r="J16" s="5"/>
      <c r="K16" s="5"/>
      <c r="L16" s="5"/>
      <c r="M16" s="5"/>
      <c r="N16" s="5"/>
      <c r="O16" s="5"/>
      <c r="P16" s="5"/>
      <c r="Q16" s="5"/>
      <c r="R16" s="5"/>
      <c r="S16" s="5"/>
      <c r="T16" s="5"/>
      <c r="U16" s="5"/>
      <c r="V16" s="5"/>
      <c r="W16" s="5"/>
      <c r="X16" s="5"/>
      <c r="Y16" s="5"/>
      <c r="Z16" s="5"/>
    </row>
    <row r="17" ht="14.25" customHeight="1">
      <c r="A17" s="422">
        <v>6.0</v>
      </c>
      <c r="B17" s="423" t="str">
        <f>'PART I'!B33</f>
        <v>Mainaining an A+ credit rating for three years in a row</v>
      </c>
      <c r="C17" s="340">
        <f>'PART I'!D33</f>
        <v>0.01</v>
      </c>
      <c r="D17" s="341" t="str">
        <f>'PART I'!D335</f>
        <v/>
      </c>
      <c r="E17" s="340">
        <f t="shared" si="1"/>
        <v>0</v>
      </c>
      <c r="F17" s="341" t="str">
        <f>'PART I'!F335</f>
        <v/>
      </c>
      <c r="G17" s="342">
        <f t="shared" si="2"/>
        <v>0</v>
      </c>
      <c r="H17" s="341" t="str">
        <f>'PART I'!H335</f>
        <v/>
      </c>
      <c r="I17" s="342">
        <f t="shared" si="3"/>
        <v>0</v>
      </c>
      <c r="J17" s="5"/>
      <c r="K17" s="5"/>
      <c r="L17" s="5"/>
      <c r="M17" s="5"/>
      <c r="N17" s="5"/>
      <c r="O17" s="5"/>
      <c r="P17" s="5"/>
      <c r="Q17" s="5"/>
      <c r="R17" s="5"/>
      <c r="S17" s="5"/>
      <c r="T17" s="5"/>
      <c r="U17" s="5"/>
      <c r="V17" s="5"/>
      <c r="W17" s="5"/>
      <c r="X17" s="5"/>
      <c r="Y17" s="5"/>
      <c r="Z17" s="5"/>
    </row>
    <row r="18" ht="14.25" customHeight="1">
      <c r="A18" s="420">
        <v>7.0</v>
      </c>
      <c r="B18" s="421" t="str">
        <f>'PART I'!B34</f>
        <v>Production reject rate in all facilities is below 3%</v>
      </c>
      <c r="C18" s="344">
        <f>'PART I'!D34</f>
        <v>0.05</v>
      </c>
      <c r="D18" s="345" t="str">
        <f>'PART I'!D336</f>
        <v/>
      </c>
      <c r="E18" s="344">
        <f t="shared" si="1"/>
        <v>0</v>
      </c>
      <c r="F18" s="345" t="str">
        <f>'PART I'!F336</f>
        <v/>
      </c>
      <c r="G18" s="346">
        <f t="shared" si="2"/>
        <v>0</v>
      </c>
      <c r="H18" s="345" t="str">
        <f>'PART I'!H336</f>
        <v/>
      </c>
      <c r="I18" s="346">
        <f t="shared" si="3"/>
        <v>0</v>
      </c>
      <c r="J18" s="5"/>
      <c r="K18" s="5"/>
      <c r="L18" s="5"/>
      <c r="M18" s="5"/>
      <c r="N18" s="5"/>
      <c r="O18" s="5"/>
      <c r="P18" s="5"/>
      <c r="Q18" s="5"/>
      <c r="R18" s="5"/>
      <c r="S18" s="5"/>
      <c r="T18" s="5"/>
      <c r="U18" s="5"/>
      <c r="V18" s="5"/>
      <c r="W18" s="5"/>
      <c r="X18" s="5"/>
      <c r="Y18" s="5"/>
      <c r="Z18" s="5"/>
    </row>
    <row r="19" ht="14.25" customHeight="1">
      <c r="A19" s="422">
        <v>8.0</v>
      </c>
      <c r="B19" s="423" t="str">
        <f>'PART I'!B35</f>
        <v>Differentiated our brand from the market with higher quality and less models</v>
      </c>
      <c r="C19" s="340">
        <f>'PART I'!D35</f>
        <v>0.02</v>
      </c>
      <c r="D19" s="341" t="str">
        <f>'PART I'!D337</f>
        <v/>
      </c>
      <c r="E19" s="340">
        <f t="shared" si="1"/>
        <v>0</v>
      </c>
      <c r="F19" s="341" t="str">
        <f>'PART I'!F337</f>
        <v/>
      </c>
      <c r="G19" s="342">
        <f t="shared" si="2"/>
        <v>0</v>
      </c>
      <c r="H19" s="341" t="str">
        <f>'PART I'!H337</f>
        <v/>
      </c>
      <c r="I19" s="342">
        <f t="shared" si="3"/>
        <v>0</v>
      </c>
      <c r="J19" s="5"/>
      <c r="K19" s="5"/>
      <c r="L19" s="5"/>
      <c r="M19" s="5"/>
      <c r="N19" s="5"/>
      <c r="O19" s="5"/>
      <c r="P19" s="5"/>
      <c r="Q19" s="5"/>
      <c r="R19" s="5"/>
      <c r="S19" s="5"/>
      <c r="T19" s="5"/>
      <c r="U19" s="5"/>
      <c r="V19" s="5"/>
      <c r="W19" s="5"/>
      <c r="X19" s="5"/>
      <c r="Y19" s="5"/>
      <c r="Z19" s="5"/>
    </row>
    <row r="20" ht="14.25" customHeight="1">
      <c r="A20" s="420">
        <v>9.0</v>
      </c>
      <c r="B20" s="421" t="str">
        <f>'PART I'!B36</f>
        <v>All pairs of Private lable shoes are sold each year across each region</v>
      </c>
      <c r="C20" s="344">
        <f>'PART I'!D36</f>
        <v>0.02</v>
      </c>
      <c r="D20" s="345" t="str">
        <f>'PART I'!D338</f>
        <v/>
      </c>
      <c r="E20" s="344">
        <f t="shared" si="1"/>
        <v>0</v>
      </c>
      <c r="F20" s="345" t="str">
        <f>'PART I'!F338</f>
        <v/>
      </c>
      <c r="G20" s="346">
        <f t="shared" si="2"/>
        <v>0</v>
      </c>
      <c r="H20" s="345" t="str">
        <f>'PART I'!H338</f>
        <v/>
      </c>
      <c r="I20" s="346">
        <f t="shared" si="3"/>
        <v>0</v>
      </c>
      <c r="J20" s="5"/>
      <c r="K20" s="5"/>
      <c r="L20" s="5"/>
      <c r="M20" s="5"/>
      <c r="N20" s="5"/>
      <c r="O20" s="5"/>
      <c r="P20" s="5"/>
      <c r="Q20" s="5"/>
      <c r="R20" s="5"/>
      <c r="S20" s="5"/>
      <c r="T20" s="5"/>
      <c r="U20" s="5"/>
      <c r="V20" s="5"/>
      <c r="W20" s="5"/>
      <c r="X20" s="5"/>
      <c r="Y20" s="5"/>
      <c r="Z20" s="5"/>
    </row>
    <row r="21" ht="14.25" customHeight="1">
      <c r="A21" s="424">
        <v>10.0</v>
      </c>
      <c r="B21" s="425" t="str">
        <f>'PART I'!B37</f>
        <v>Celebrity Appeal is a competitive advantage across all regions (total ave 104.5% higher) highest in LA at 150%</v>
      </c>
      <c r="C21" s="426">
        <f>'PART I'!D37</f>
        <v>0.04</v>
      </c>
      <c r="D21" s="427" t="str">
        <f>'PART I'!D339</f>
        <v/>
      </c>
      <c r="E21" s="426">
        <f t="shared" si="1"/>
        <v>0</v>
      </c>
      <c r="F21" s="427" t="str">
        <f>'PART I'!F339</f>
        <v/>
      </c>
      <c r="G21" s="428">
        <f t="shared" si="2"/>
        <v>0</v>
      </c>
      <c r="H21" s="427" t="str">
        <f>'PART I'!H339</f>
        <v/>
      </c>
      <c r="I21" s="428">
        <f t="shared" si="3"/>
        <v>0</v>
      </c>
      <c r="J21" s="5"/>
      <c r="K21" s="5"/>
      <c r="L21" s="5"/>
      <c r="M21" s="5"/>
      <c r="N21" s="5"/>
      <c r="O21" s="5"/>
      <c r="P21" s="5"/>
      <c r="Q21" s="5"/>
      <c r="R21" s="5"/>
      <c r="S21" s="5"/>
      <c r="T21" s="5"/>
      <c r="U21" s="5"/>
      <c r="V21" s="5"/>
      <c r="W21" s="5"/>
      <c r="X21" s="5"/>
      <c r="Y21" s="5"/>
      <c r="Z21" s="5"/>
    </row>
    <row r="22" ht="14.2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4.25" customHeight="1">
      <c r="A23" s="408"/>
      <c r="B23" s="409"/>
      <c r="C23" s="409"/>
      <c r="D23" s="410" t="str">
        <f>'PART I'!D325</f>
        <v/>
      </c>
      <c r="E23" s="411"/>
      <c r="F23" s="410" t="str">
        <f>'PART I'!F325</f>
        <v/>
      </c>
      <c r="G23" s="149"/>
      <c r="H23" s="410" t="str">
        <f>'PART I'!H325</f>
        <v/>
      </c>
      <c r="I23" s="149"/>
      <c r="J23" s="5"/>
      <c r="K23" s="5"/>
      <c r="L23" s="5"/>
      <c r="M23" s="5"/>
      <c r="N23" s="5"/>
      <c r="O23" s="5"/>
      <c r="P23" s="5"/>
      <c r="Q23" s="5"/>
      <c r="R23" s="5"/>
      <c r="S23" s="5"/>
      <c r="T23" s="5"/>
      <c r="U23" s="5"/>
      <c r="V23" s="5"/>
      <c r="W23" s="5"/>
      <c r="X23" s="5"/>
      <c r="Y23" s="5"/>
      <c r="Z23" s="5"/>
    </row>
    <row r="24" ht="14.25" customHeight="1">
      <c r="A24" s="412"/>
      <c r="B24" s="413"/>
      <c r="C24" s="413"/>
      <c r="D24" s="414"/>
      <c r="E24" s="415"/>
      <c r="F24" s="414"/>
      <c r="G24" s="155"/>
      <c r="H24" s="414"/>
      <c r="I24" s="155"/>
      <c r="J24" s="5"/>
      <c r="K24" s="5"/>
      <c r="L24" s="5"/>
      <c r="M24" s="5"/>
      <c r="N24" s="5"/>
      <c r="O24" s="5"/>
      <c r="P24" s="5"/>
      <c r="Q24" s="5"/>
      <c r="R24" s="5"/>
      <c r="S24" s="5"/>
      <c r="T24" s="5"/>
      <c r="U24" s="5"/>
      <c r="V24" s="5"/>
      <c r="W24" s="5"/>
      <c r="X24" s="5"/>
      <c r="Y24" s="5"/>
      <c r="Z24" s="5"/>
    </row>
    <row r="25" ht="14.25" customHeight="1">
      <c r="A25" s="416" t="s">
        <v>394</v>
      </c>
      <c r="B25" s="429" t="s">
        <v>27</v>
      </c>
      <c r="C25" s="276" t="s">
        <v>15</v>
      </c>
      <c r="D25" s="276" t="s">
        <v>390</v>
      </c>
      <c r="E25" s="276" t="s">
        <v>391</v>
      </c>
      <c r="F25" s="276" t="s">
        <v>395</v>
      </c>
      <c r="G25" s="430" t="s">
        <v>393</v>
      </c>
      <c r="H25" s="276" t="s">
        <v>395</v>
      </c>
      <c r="I25" s="430" t="s">
        <v>393</v>
      </c>
      <c r="J25" s="5"/>
      <c r="K25" s="5"/>
      <c r="L25" s="5"/>
      <c r="M25" s="5"/>
      <c r="N25" s="5"/>
      <c r="O25" s="5"/>
      <c r="P25" s="5"/>
      <c r="Q25" s="5"/>
      <c r="R25" s="5"/>
      <c r="S25" s="5"/>
      <c r="T25" s="5"/>
      <c r="U25" s="5"/>
      <c r="V25" s="5"/>
      <c r="W25" s="5"/>
      <c r="X25" s="5"/>
      <c r="Y25" s="5"/>
      <c r="Z25" s="5"/>
    </row>
    <row r="26" ht="14.25" customHeight="1">
      <c r="A26" s="420">
        <v>1.0</v>
      </c>
      <c r="B26" s="421" t="str">
        <f>'PART I'!B40</f>
        <v>Not financing with debt has slowed the growth in equity</v>
      </c>
      <c r="C26" s="344">
        <f>'PART I'!D40</f>
        <v>0.01</v>
      </c>
      <c r="D26" s="345" t="str">
        <f>'PART I'!D343</f>
        <v/>
      </c>
      <c r="E26" s="344">
        <f t="shared" ref="E26:E35" si="4">C26*D26</f>
        <v>0</v>
      </c>
      <c r="F26" s="345" t="str">
        <f>'PART I'!F343</f>
        <v/>
      </c>
      <c r="G26" s="346">
        <f t="shared" ref="G26:G35" si="5">C26*F26</f>
        <v>0</v>
      </c>
      <c r="H26" s="345" t="str">
        <f>'PART I'!H343</f>
        <v/>
      </c>
      <c r="I26" s="346">
        <f t="shared" ref="I26:I35" si="6">E26*H26</f>
        <v>0</v>
      </c>
      <c r="J26" s="5"/>
      <c r="K26" s="5"/>
      <c r="L26" s="5"/>
      <c r="M26" s="5"/>
      <c r="N26" s="5"/>
      <c r="O26" s="5"/>
      <c r="P26" s="5"/>
      <c r="Q26" s="5"/>
      <c r="R26" s="5"/>
      <c r="S26" s="5"/>
      <c r="T26" s="5"/>
      <c r="U26" s="5"/>
      <c r="V26" s="5"/>
      <c r="W26" s="5"/>
      <c r="X26" s="5"/>
      <c r="Y26" s="5"/>
      <c r="Z26" s="5"/>
    </row>
    <row r="27" ht="14.25" customHeight="1">
      <c r="A27" s="422">
        <v>2.0</v>
      </c>
      <c r="B27" s="423" t="str">
        <f>'PART I'!B41</f>
        <v>Not having the production capability in Europe is costing in tariffs + exhange rate</v>
      </c>
      <c r="C27" s="340">
        <f>'PART I'!D41</f>
        <v>0.01</v>
      </c>
      <c r="D27" s="341" t="str">
        <f>'PART I'!D344</f>
        <v/>
      </c>
      <c r="E27" s="340">
        <f t="shared" si="4"/>
        <v>0</v>
      </c>
      <c r="F27" s="341" t="str">
        <f>'PART I'!F344</f>
        <v/>
      </c>
      <c r="G27" s="342">
        <f t="shared" si="5"/>
        <v>0</v>
      </c>
      <c r="H27" s="341" t="str">
        <f>'PART I'!H344</f>
        <v/>
      </c>
      <c r="I27" s="342">
        <f t="shared" si="6"/>
        <v>0</v>
      </c>
      <c r="J27" s="5"/>
      <c r="K27" s="5"/>
      <c r="L27" s="5"/>
      <c r="M27" s="5"/>
      <c r="N27" s="5"/>
      <c r="O27" s="5"/>
      <c r="P27" s="5"/>
      <c r="Q27" s="5"/>
      <c r="R27" s="5"/>
      <c r="S27" s="5"/>
      <c r="T27" s="5"/>
      <c r="U27" s="5"/>
      <c r="V27" s="5"/>
      <c r="W27" s="5"/>
      <c r="X27" s="5"/>
      <c r="Y27" s="5"/>
      <c r="Z27" s="5"/>
    </row>
    <row r="28" ht="14.25" customHeight="1">
      <c r="A28" s="420">
        <v>3.0</v>
      </c>
      <c r="B28" s="421" t="str">
        <f>'PART I'!B42</f>
        <v>Having a lesser number of models is major competitive disadvantage in each region averaging -36.7%</v>
      </c>
      <c r="C28" s="344">
        <f>'PART I'!D42</f>
        <v>0.04</v>
      </c>
      <c r="D28" s="345" t="str">
        <f>'PART I'!D345</f>
        <v/>
      </c>
      <c r="E28" s="344">
        <f t="shared" si="4"/>
        <v>0</v>
      </c>
      <c r="F28" s="345" t="str">
        <f>'PART I'!F345</f>
        <v/>
      </c>
      <c r="G28" s="346">
        <f t="shared" si="5"/>
        <v>0</v>
      </c>
      <c r="H28" s="345" t="str">
        <f>'PART I'!H345</f>
        <v/>
      </c>
      <c r="I28" s="346">
        <f t="shared" si="6"/>
        <v>0</v>
      </c>
      <c r="J28" s="5"/>
      <c r="K28" s="5"/>
      <c r="L28" s="5"/>
      <c r="M28" s="5"/>
      <c r="N28" s="5"/>
      <c r="O28" s="5"/>
      <c r="P28" s="5"/>
      <c r="Q28" s="5"/>
      <c r="R28" s="5"/>
      <c r="S28" s="5"/>
      <c r="T28" s="5"/>
      <c r="U28" s="5"/>
      <c r="V28" s="5"/>
      <c r="W28" s="5"/>
      <c r="X28" s="5"/>
      <c r="Y28" s="5"/>
      <c r="Z28" s="5"/>
    </row>
    <row r="29" ht="14.25" customHeight="1">
      <c r="A29" s="422">
        <v>4.0</v>
      </c>
      <c r="B29" s="423" t="str">
        <f>'PART I'!B43</f>
        <v>Using profits to finance following year lowers retained earnings and equity lower ROE</v>
      </c>
      <c r="C29" s="340">
        <f>'PART I'!D43</f>
        <v>0.03</v>
      </c>
      <c r="D29" s="341" t="str">
        <f>'PART I'!D346</f>
        <v/>
      </c>
      <c r="E29" s="340">
        <f t="shared" si="4"/>
        <v>0</v>
      </c>
      <c r="F29" s="341" t="str">
        <f>'PART I'!F346</f>
        <v/>
      </c>
      <c r="G29" s="342">
        <f t="shared" si="5"/>
        <v>0</v>
      </c>
      <c r="H29" s="341" t="str">
        <f>'PART I'!H346</f>
        <v/>
      </c>
      <c r="I29" s="342">
        <f t="shared" si="6"/>
        <v>0</v>
      </c>
      <c r="J29" s="5"/>
      <c r="K29" s="5"/>
      <c r="L29" s="5"/>
      <c r="M29" s="5"/>
      <c r="N29" s="5"/>
      <c r="O29" s="5"/>
      <c r="P29" s="5"/>
      <c r="Q29" s="5"/>
      <c r="R29" s="5"/>
      <c r="S29" s="5"/>
      <c r="T29" s="5"/>
      <c r="U29" s="5"/>
      <c r="V29" s="5"/>
      <c r="W29" s="5"/>
      <c r="X29" s="5"/>
      <c r="Y29" s="5"/>
      <c r="Z29" s="5"/>
    </row>
    <row r="30" ht="14.25" customHeight="1">
      <c r="A30" s="420">
        <v>5.0</v>
      </c>
      <c r="B30" s="421" t="str">
        <f>'PART I'!B44</f>
        <v>Advertising has risen sharply and become a significant cost to stay competitive</v>
      </c>
      <c r="C30" s="344">
        <f>'PART I'!D44</f>
        <v>0.02</v>
      </c>
      <c r="D30" s="345" t="str">
        <f>'PART I'!D347</f>
        <v/>
      </c>
      <c r="E30" s="344">
        <f t="shared" si="4"/>
        <v>0</v>
      </c>
      <c r="F30" s="345" t="str">
        <f>'PART I'!F347</f>
        <v/>
      </c>
      <c r="G30" s="346">
        <f t="shared" si="5"/>
        <v>0</v>
      </c>
      <c r="H30" s="345" t="str">
        <f>'PART I'!H347</f>
        <v/>
      </c>
      <c r="I30" s="346">
        <f t="shared" si="6"/>
        <v>0</v>
      </c>
      <c r="J30" s="5"/>
      <c r="K30" s="5"/>
      <c r="L30" s="5"/>
      <c r="M30" s="5"/>
      <c r="N30" s="5"/>
      <c r="O30" s="5"/>
      <c r="P30" s="5"/>
      <c r="Q30" s="5"/>
      <c r="R30" s="5"/>
      <c r="S30" s="5"/>
      <c r="T30" s="5"/>
      <c r="U30" s="5"/>
      <c r="V30" s="5"/>
      <c r="W30" s="5"/>
      <c r="X30" s="5"/>
      <c r="Y30" s="5"/>
      <c r="Z30" s="5"/>
    </row>
    <row r="31" ht="14.25" customHeight="1">
      <c r="A31" s="422">
        <v>6.0</v>
      </c>
      <c r="B31" s="423" t="str">
        <f>'PART I'!B45</f>
        <v>AP reject rate is still above 2% in year 16</v>
      </c>
      <c r="C31" s="340">
        <f>'PART I'!D45</f>
        <v>0.01</v>
      </c>
      <c r="D31" s="341" t="str">
        <f>'PART I'!D348</f>
        <v/>
      </c>
      <c r="E31" s="340">
        <f t="shared" si="4"/>
        <v>0</v>
      </c>
      <c r="F31" s="341" t="str">
        <f>'PART I'!F348</f>
        <v/>
      </c>
      <c r="G31" s="342">
        <f t="shared" si="5"/>
        <v>0</v>
      </c>
      <c r="H31" s="341" t="str">
        <f>'PART I'!H348</f>
        <v/>
      </c>
      <c r="I31" s="342">
        <f t="shared" si="6"/>
        <v>0</v>
      </c>
      <c r="J31" s="5"/>
      <c r="K31" s="5"/>
      <c r="L31" s="5"/>
      <c r="M31" s="5"/>
      <c r="N31" s="5"/>
      <c r="O31" s="5"/>
      <c r="P31" s="5"/>
      <c r="Q31" s="5"/>
      <c r="R31" s="5"/>
      <c r="S31" s="5"/>
      <c r="T31" s="5"/>
      <c r="U31" s="5"/>
      <c r="V31" s="5"/>
      <c r="W31" s="5"/>
      <c r="X31" s="5"/>
      <c r="Y31" s="5"/>
      <c r="Z31" s="5"/>
    </row>
    <row r="32" ht="14.25" customHeight="1">
      <c r="A32" s="420">
        <v>7.0</v>
      </c>
      <c r="B32" s="421" t="str">
        <f>'PART I'!B46</f>
        <v>Whole sale Operating Profit Margin in NA and EA are weak between 10 and 13%</v>
      </c>
      <c r="C32" s="344">
        <f>'PART I'!D46</f>
        <v>0.04</v>
      </c>
      <c r="D32" s="345" t="str">
        <f>'PART I'!D349</f>
        <v/>
      </c>
      <c r="E32" s="344">
        <f t="shared" si="4"/>
        <v>0</v>
      </c>
      <c r="F32" s="345" t="str">
        <f>'PART I'!F349</f>
        <v/>
      </c>
      <c r="G32" s="346">
        <f t="shared" si="5"/>
        <v>0</v>
      </c>
      <c r="H32" s="345" t="str">
        <f>'PART I'!H349</f>
        <v/>
      </c>
      <c r="I32" s="346">
        <f t="shared" si="6"/>
        <v>0</v>
      </c>
      <c r="J32" s="5"/>
      <c r="K32" s="5"/>
      <c r="L32" s="5"/>
      <c r="M32" s="5"/>
      <c r="N32" s="5"/>
      <c r="O32" s="5"/>
      <c r="P32" s="5"/>
      <c r="Q32" s="5"/>
      <c r="R32" s="5"/>
      <c r="S32" s="5"/>
      <c r="T32" s="5"/>
      <c r="U32" s="5"/>
      <c r="V32" s="5"/>
      <c r="W32" s="5"/>
      <c r="X32" s="5"/>
      <c r="Y32" s="5"/>
      <c r="Z32" s="5"/>
    </row>
    <row r="33" ht="14.25" customHeight="1">
      <c r="A33" s="422">
        <v>8.0</v>
      </c>
      <c r="B33" s="423" t="str">
        <f>'PART I'!B47</f>
        <v>Facilitiy capacities are too small to meet economies of scale </v>
      </c>
      <c r="C33" s="340">
        <f>'PART I'!D47</f>
        <v>0.2</v>
      </c>
      <c r="D33" s="341" t="str">
        <f>'PART I'!D350</f>
        <v/>
      </c>
      <c r="E33" s="340">
        <f t="shared" si="4"/>
        <v>0</v>
      </c>
      <c r="F33" s="341" t="str">
        <f>'PART I'!F350</f>
        <v/>
      </c>
      <c r="G33" s="342">
        <f t="shared" si="5"/>
        <v>0</v>
      </c>
      <c r="H33" s="341" t="str">
        <f>'PART I'!H350</f>
        <v/>
      </c>
      <c r="I33" s="342">
        <f t="shared" si="6"/>
        <v>0</v>
      </c>
      <c r="J33" s="5"/>
      <c r="K33" s="5"/>
      <c r="L33" s="5"/>
      <c r="M33" s="5"/>
      <c r="N33" s="5"/>
      <c r="O33" s="5"/>
      <c r="P33" s="5"/>
      <c r="Q33" s="5"/>
      <c r="R33" s="5"/>
      <c r="S33" s="5"/>
      <c r="T33" s="5"/>
      <c r="U33" s="5"/>
      <c r="V33" s="5"/>
      <c r="W33" s="5"/>
      <c r="X33" s="5"/>
      <c r="Y33" s="5"/>
      <c r="Z33" s="5"/>
    </row>
    <row r="34" ht="14.25" customHeight="1">
      <c r="A34" s="420">
        <v>9.0</v>
      </c>
      <c r="B34" s="421" t="str">
        <f>'PART I'!B48</f>
        <v>EPS are below due to net income amount</v>
      </c>
      <c r="C34" s="344">
        <f>'PART I'!D48</f>
        <v>0.1</v>
      </c>
      <c r="D34" s="345" t="str">
        <f>'PART I'!D351</f>
        <v/>
      </c>
      <c r="E34" s="344">
        <f t="shared" si="4"/>
        <v>0</v>
      </c>
      <c r="F34" s="345" t="str">
        <f>'PART I'!F351</f>
        <v/>
      </c>
      <c r="G34" s="346">
        <f t="shared" si="5"/>
        <v>0</v>
      </c>
      <c r="H34" s="345" t="str">
        <f>'PART I'!H351</f>
        <v/>
      </c>
      <c r="I34" s="346">
        <f t="shared" si="6"/>
        <v>0</v>
      </c>
      <c r="J34" s="5"/>
      <c r="K34" s="5"/>
      <c r="L34" s="5"/>
      <c r="M34" s="5"/>
      <c r="N34" s="5"/>
      <c r="O34" s="5"/>
      <c r="P34" s="5"/>
      <c r="Q34" s="5"/>
      <c r="R34" s="5"/>
      <c r="S34" s="5"/>
      <c r="T34" s="5"/>
      <c r="U34" s="5"/>
      <c r="V34" s="5"/>
      <c r="W34" s="5"/>
      <c r="X34" s="5"/>
      <c r="Y34" s="5"/>
      <c r="Z34" s="5"/>
    </row>
    <row r="35" ht="14.25" customHeight="1">
      <c r="A35" s="424">
        <v>10.0</v>
      </c>
      <c r="B35" s="425" t="str">
        <f>'PART I'!B49</f>
        <v>Cost of pairs sold is 52% of Gross revenue and too expensive</v>
      </c>
      <c r="C35" s="426">
        <f>'PART I'!D49</f>
        <v>0.2</v>
      </c>
      <c r="D35" s="427" t="str">
        <f>'PART I'!D352</f>
        <v/>
      </c>
      <c r="E35" s="426">
        <f t="shared" si="4"/>
        <v>0</v>
      </c>
      <c r="F35" s="427" t="str">
        <f>'PART I'!F352</f>
        <v/>
      </c>
      <c r="G35" s="428">
        <f t="shared" si="5"/>
        <v>0</v>
      </c>
      <c r="H35" s="427" t="str">
        <f>'PART I'!H352</f>
        <v/>
      </c>
      <c r="I35" s="428">
        <f t="shared" si="6"/>
        <v>0</v>
      </c>
      <c r="J35" s="5"/>
      <c r="K35" s="5"/>
      <c r="L35" s="5"/>
      <c r="M35" s="5"/>
      <c r="N35" s="5"/>
      <c r="O35" s="5"/>
      <c r="P35" s="5"/>
      <c r="Q35" s="5"/>
      <c r="R35" s="5"/>
      <c r="S35" s="5"/>
      <c r="T35" s="5"/>
      <c r="U35" s="5"/>
      <c r="V35" s="5"/>
      <c r="W35" s="5"/>
      <c r="X35" s="5"/>
      <c r="Y35" s="5"/>
      <c r="Z35" s="5"/>
    </row>
    <row r="3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4.25" customHeight="1">
      <c r="A38" s="408"/>
      <c r="B38" s="409"/>
      <c r="C38" s="431"/>
      <c r="D38" s="410" t="str">
        <f>'PART I'!D325</f>
        <v/>
      </c>
      <c r="E38" s="411"/>
      <c r="F38" s="410" t="str">
        <f>'PART I'!F325</f>
        <v/>
      </c>
      <c r="G38" s="149"/>
      <c r="H38" s="410" t="str">
        <f>'PART I'!H325</f>
        <v/>
      </c>
      <c r="I38" s="149"/>
      <c r="J38" s="5"/>
      <c r="K38" s="5"/>
      <c r="L38" s="5"/>
      <c r="M38" s="5"/>
      <c r="N38" s="5"/>
      <c r="O38" s="5"/>
      <c r="P38" s="5"/>
      <c r="Q38" s="5"/>
      <c r="R38" s="5"/>
      <c r="S38" s="5"/>
      <c r="T38" s="5"/>
      <c r="U38" s="5"/>
      <c r="V38" s="5"/>
      <c r="W38" s="5"/>
      <c r="X38" s="5"/>
      <c r="Y38" s="5"/>
      <c r="Z38" s="5"/>
    </row>
    <row r="39" ht="14.25" customHeight="1">
      <c r="A39" s="412"/>
      <c r="B39" s="413"/>
      <c r="C39" s="432"/>
      <c r="D39" s="414"/>
      <c r="E39" s="415"/>
      <c r="F39" s="414"/>
      <c r="G39" s="155"/>
      <c r="H39" s="414"/>
      <c r="I39" s="155"/>
      <c r="J39" s="5"/>
      <c r="K39" s="5"/>
      <c r="L39" s="5"/>
      <c r="M39" s="5"/>
      <c r="N39" s="5"/>
      <c r="O39" s="5"/>
      <c r="P39" s="5"/>
      <c r="Q39" s="5"/>
      <c r="R39" s="5"/>
      <c r="S39" s="5"/>
      <c r="T39" s="5"/>
      <c r="U39" s="5"/>
      <c r="V39" s="5"/>
      <c r="W39" s="5"/>
      <c r="X39" s="5"/>
      <c r="Y39" s="5"/>
      <c r="Z39" s="5"/>
    </row>
    <row r="40" ht="14.25" customHeight="1">
      <c r="A40" s="274" t="s">
        <v>394</v>
      </c>
      <c r="B40" s="429" t="s">
        <v>47</v>
      </c>
      <c r="C40" s="276" t="s">
        <v>15</v>
      </c>
      <c r="D40" s="276" t="s">
        <v>390</v>
      </c>
      <c r="E40" s="276" t="s">
        <v>391</v>
      </c>
      <c r="F40" s="276" t="s">
        <v>392</v>
      </c>
      <c r="G40" s="430" t="s">
        <v>393</v>
      </c>
      <c r="H40" s="276" t="s">
        <v>392</v>
      </c>
      <c r="I40" s="430" t="s">
        <v>393</v>
      </c>
      <c r="J40" s="5"/>
      <c r="K40" s="5"/>
      <c r="L40" s="5"/>
      <c r="M40" s="5"/>
      <c r="N40" s="5"/>
      <c r="O40" s="5"/>
      <c r="P40" s="5"/>
      <c r="Q40" s="5"/>
      <c r="R40" s="5"/>
      <c r="S40" s="5"/>
      <c r="T40" s="5"/>
      <c r="U40" s="5"/>
      <c r="V40" s="5"/>
      <c r="W40" s="5"/>
      <c r="X40" s="5"/>
      <c r="Y40" s="5"/>
      <c r="Z40" s="5"/>
    </row>
    <row r="41" ht="14.25" customHeight="1">
      <c r="A41" s="433">
        <v>1.0</v>
      </c>
      <c r="B41" s="421" t="str">
        <f>'PART I'!B70</f>
        <v>Private label demand is increasing 9-11%</v>
      </c>
      <c r="C41" s="434">
        <f>'PART I'!D70</f>
        <v>0.05</v>
      </c>
      <c r="D41" s="435" t="str">
        <f>'PART I'!D357</f>
        <v/>
      </c>
      <c r="E41" s="434">
        <f t="shared" ref="E41:E50" si="7">C41*D41</f>
        <v>0</v>
      </c>
      <c r="F41" s="435" t="str">
        <f>'PART I'!F357</f>
        <v/>
      </c>
      <c r="G41" s="346">
        <f t="shared" ref="G41:G50" si="8">C41*F41</f>
        <v>0</v>
      </c>
      <c r="H41" s="435" t="str">
        <f>'PART I'!H357</f>
        <v/>
      </c>
      <c r="I41" s="346">
        <f t="shared" ref="I41:I50" si="9">E41*H41</f>
        <v>0</v>
      </c>
      <c r="J41" s="5"/>
      <c r="K41" s="5"/>
      <c r="L41" s="5"/>
      <c r="M41" s="5"/>
      <c r="N41" s="5"/>
      <c r="O41" s="5"/>
      <c r="P41" s="5"/>
      <c r="Q41" s="5"/>
      <c r="R41" s="5"/>
      <c r="S41" s="5"/>
      <c r="T41" s="5"/>
      <c r="U41" s="5"/>
      <c r="V41" s="5"/>
      <c r="W41" s="5"/>
      <c r="X41" s="5"/>
      <c r="Y41" s="5"/>
      <c r="Z41" s="5"/>
    </row>
    <row r="42" ht="14.25" customHeight="1">
      <c r="A42" s="436">
        <v>2.0</v>
      </c>
      <c r="B42" s="423" t="str">
        <f>'PART I'!B71</f>
        <v>No runaway industry leader</v>
      </c>
      <c r="C42" s="437">
        <f>'PART I'!D71</f>
        <v>0.04</v>
      </c>
      <c r="D42" s="438" t="str">
        <f>'PART I'!D358</f>
        <v/>
      </c>
      <c r="E42" s="437">
        <f t="shared" si="7"/>
        <v>0</v>
      </c>
      <c r="F42" s="438" t="str">
        <f>'PART I'!F358</f>
        <v/>
      </c>
      <c r="G42" s="342">
        <f t="shared" si="8"/>
        <v>0</v>
      </c>
      <c r="H42" s="438" t="str">
        <f>'PART I'!H358</f>
        <v/>
      </c>
      <c r="I42" s="342">
        <f t="shared" si="9"/>
        <v>0</v>
      </c>
      <c r="J42" s="5"/>
      <c r="K42" s="5"/>
      <c r="L42" s="5"/>
      <c r="M42" s="5"/>
      <c r="N42" s="5"/>
      <c r="O42" s="5"/>
      <c r="P42" s="5"/>
      <c r="Q42" s="5"/>
      <c r="R42" s="5"/>
      <c r="S42" s="5"/>
      <c r="T42" s="5"/>
      <c r="U42" s="5"/>
      <c r="V42" s="5"/>
      <c r="W42" s="5"/>
      <c r="X42" s="5"/>
      <c r="Y42" s="5"/>
      <c r="Z42" s="5"/>
    </row>
    <row r="43" ht="14.25" customHeight="1">
      <c r="A43" s="433">
        <v>3.0</v>
      </c>
      <c r="B43" s="421" t="str">
        <f>'PART I'!B72</f>
        <v>Interest rates are favorable for good credit rating</v>
      </c>
      <c r="C43" s="434">
        <f>'PART I'!D72</f>
        <v>0.01</v>
      </c>
      <c r="D43" s="435" t="str">
        <f>'PART I'!D359</f>
        <v/>
      </c>
      <c r="E43" s="434">
        <f t="shared" si="7"/>
        <v>0</v>
      </c>
      <c r="F43" s="435" t="str">
        <f>'PART I'!F359</f>
        <v/>
      </c>
      <c r="G43" s="346">
        <f t="shared" si="8"/>
        <v>0</v>
      </c>
      <c r="H43" s="435" t="str">
        <f>'PART I'!H359</f>
        <v/>
      </c>
      <c r="I43" s="346">
        <f t="shared" si="9"/>
        <v>0</v>
      </c>
      <c r="J43" s="5"/>
      <c r="K43" s="5"/>
      <c r="L43" s="5"/>
      <c r="M43" s="5"/>
      <c r="N43" s="5"/>
      <c r="O43" s="5"/>
      <c r="P43" s="5"/>
      <c r="Q43" s="5"/>
      <c r="R43" s="5"/>
      <c r="S43" s="5"/>
      <c r="T43" s="5"/>
      <c r="U43" s="5"/>
      <c r="V43" s="5"/>
      <c r="W43" s="5"/>
      <c r="X43" s="5"/>
      <c r="Y43" s="5"/>
      <c r="Z43" s="5"/>
    </row>
    <row r="44" ht="14.25" customHeight="1">
      <c r="A44" s="436">
        <v>4.0</v>
      </c>
      <c r="B44" s="423" t="str">
        <f>'PART I'!B73</f>
        <v>USD is strengthening</v>
      </c>
      <c r="C44" s="437">
        <f>'PART I'!D73</f>
        <v>0.02</v>
      </c>
      <c r="D44" s="438" t="str">
        <f>'PART I'!D360</f>
        <v/>
      </c>
      <c r="E44" s="437">
        <f t="shared" si="7"/>
        <v>0</v>
      </c>
      <c r="F44" s="438" t="str">
        <f>'PART I'!F360</f>
        <v/>
      </c>
      <c r="G44" s="342">
        <f t="shared" si="8"/>
        <v>0</v>
      </c>
      <c r="H44" s="438" t="str">
        <f>'PART I'!H360</f>
        <v/>
      </c>
      <c r="I44" s="342">
        <f t="shared" si="9"/>
        <v>0</v>
      </c>
      <c r="J44" s="5"/>
      <c r="K44" s="5"/>
      <c r="L44" s="5"/>
      <c r="M44" s="5"/>
      <c r="N44" s="5"/>
      <c r="O44" s="5"/>
      <c r="P44" s="5"/>
      <c r="Q44" s="5"/>
      <c r="R44" s="5"/>
      <c r="S44" s="5"/>
      <c r="T44" s="5"/>
      <c r="U44" s="5"/>
      <c r="V44" s="5"/>
      <c r="W44" s="5"/>
      <c r="X44" s="5"/>
      <c r="Y44" s="5"/>
      <c r="Z44" s="5"/>
    </row>
    <row r="45" ht="14.25" customHeight="1">
      <c r="A45" s="433">
        <v>5.0</v>
      </c>
      <c r="B45" s="421" t="str">
        <f>'PART I'!B74</f>
        <v>AP and LA remain low cost opportunities with exchange rates</v>
      </c>
      <c r="C45" s="434">
        <f>'PART I'!D74</f>
        <v>0.08</v>
      </c>
      <c r="D45" s="435" t="str">
        <f>'PART I'!D361</f>
        <v/>
      </c>
      <c r="E45" s="434">
        <f t="shared" si="7"/>
        <v>0</v>
      </c>
      <c r="F45" s="435" t="str">
        <f>'PART I'!F361</f>
        <v/>
      </c>
      <c r="G45" s="346">
        <f t="shared" si="8"/>
        <v>0</v>
      </c>
      <c r="H45" s="435" t="str">
        <f>'PART I'!H361</f>
        <v/>
      </c>
      <c r="I45" s="346">
        <f t="shared" si="9"/>
        <v>0</v>
      </c>
      <c r="J45" s="5"/>
      <c r="K45" s="5"/>
      <c r="L45" s="5"/>
      <c r="M45" s="5"/>
      <c r="N45" s="5"/>
      <c r="O45" s="5"/>
      <c r="P45" s="5"/>
      <c r="Q45" s="5"/>
      <c r="R45" s="5"/>
      <c r="S45" s="5"/>
      <c r="T45" s="5"/>
      <c r="U45" s="5"/>
      <c r="V45" s="5"/>
      <c r="W45" s="5"/>
      <c r="X45" s="5"/>
      <c r="Y45" s="5"/>
      <c r="Z45" s="5"/>
    </row>
    <row r="46" ht="14.25" customHeight="1">
      <c r="A46" s="436">
        <v>6.0</v>
      </c>
      <c r="B46" s="423" t="str">
        <f>'PART I'!B75</f>
        <v>Branded market continues to grow in demand</v>
      </c>
      <c r="C46" s="437">
        <f>'PART I'!D75</f>
        <v>0.06</v>
      </c>
      <c r="D46" s="438" t="str">
        <f>'PART I'!D362</f>
        <v/>
      </c>
      <c r="E46" s="437">
        <f t="shared" si="7"/>
        <v>0</v>
      </c>
      <c r="F46" s="438" t="str">
        <f>'PART I'!F362</f>
        <v/>
      </c>
      <c r="G46" s="342">
        <f t="shared" si="8"/>
        <v>0</v>
      </c>
      <c r="H46" s="438" t="str">
        <f>'PART I'!H362</f>
        <v/>
      </c>
      <c r="I46" s="342">
        <f t="shared" si="9"/>
        <v>0</v>
      </c>
      <c r="J46" s="5"/>
      <c r="K46" s="5"/>
      <c r="L46" s="5"/>
      <c r="M46" s="5"/>
      <c r="N46" s="5"/>
      <c r="O46" s="5"/>
      <c r="P46" s="5"/>
      <c r="Q46" s="5"/>
      <c r="R46" s="5"/>
      <c r="S46" s="5"/>
      <c r="T46" s="5"/>
      <c r="U46" s="5"/>
      <c r="V46" s="5"/>
      <c r="W46" s="5"/>
      <c r="X46" s="5"/>
      <c r="Y46" s="5"/>
      <c r="Z46" s="5"/>
    </row>
    <row r="47" ht="14.25" customHeight="1">
      <c r="A47" s="433">
        <v>7.0</v>
      </c>
      <c r="B47" s="421" t="str">
        <f>'PART I'!B76</f>
        <v>No one region is dominated by a competitor</v>
      </c>
      <c r="C47" s="434">
        <f>'PART I'!D76</f>
        <v>0.09</v>
      </c>
      <c r="D47" s="435" t="str">
        <f>'PART I'!D363</f>
        <v/>
      </c>
      <c r="E47" s="434">
        <f t="shared" si="7"/>
        <v>0</v>
      </c>
      <c r="F47" s="435" t="str">
        <f>'PART I'!F363</f>
        <v/>
      </c>
      <c r="G47" s="346">
        <f t="shared" si="8"/>
        <v>0</v>
      </c>
      <c r="H47" s="435" t="str">
        <f>'PART I'!H363</f>
        <v/>
      </c>
      <c r="I47" s="346">
        <f t="shared" si="9"/>
        <v>0</v>
      </c>
      <c r="J47" s="5"/>
      <c r="K47" s="5"/>
      <c r="L47" s="5"/>
      <c r="M47" s="5"/>
      <c r="N47" s="5"/>
      <c r="O47" s="5"/>
      <c r="P47" s="5"/>
      <c r="Q47" s="5"/>
      <c r="R47" s="5"/>
      <c r="S47" s="5"/>
      <c r="T47" s="5"/>
      <c r="U47" s="5"/>
      <c r="V47" s="5"/>
      <c r="W47" s="5"/>
      <c r="X47" s="5"/>
      <c r="Y47" s="5"/>
      <c r="Z47" s="5"/>
    </row>
    <row r="48" ht="14.25" customHeight="1">
      <c r="A48" s="436">
        <v>8.0</v>
      </c>
      <c r="B48" s="423" t="str">
        <f>'PART I'!B77</f>
        <v>Majority of market is grouped together with price and model numbers</v>
      </c>
      <c r="C48" s="437">
        <f>'PART I'!D77</f>
        <v>0.09</v>
      </c>
      <c r="D48" s="438" t="str">
        <f>'PART I'!D364</f>
        <v/>
      </c>
      <c r="E48" s="437">
        <f t="shared" si="7"/>
        <v>0</v>
      </c>
      <c r="F48" s="438" t="str">
        <f>'PART I'!F364</f>
        <v/>
      </c>
      <c r="G48" s="342">
        <f t="shared" si="8"/>
        <v>0</v>
      </c>
      <c r="H48" s="438" t="str">
        <f>'PART I'!H364</f>
        <v/>
      </c>
      <c r="I48" s="342">
        <f t="shared" si="9"/>
        <v>0</v>
      </c>
      <c r="J48" s="5"/>
      <c r="K48" s="5"/>
      <c r="L48" s="5"/>
      <c r="M48" s="5"/>
      <c r="N48" s="5"/>
      <c r="O48" s="5"/>
      <c r="P48" s="5"/>
      <c r="Q48" s="5"/>
      <c r="R48" s="5"/>
      <c r="S48" s="5"/>
      <c r="T48" s="5"/>
      <c r="U48" s="5"/>
      <c r="V48" s="5"/>
      <c r="W48" s="5"/>
      <c r="X48" s="5"/>
      <c r="Y48" s="5"/>
      <c r="Z48" s="5"/>
    </row>
    <row r="49" ht="14.25" customHeight="1">
      <c r="A49" s="433">
        <v>9.0</v>
      </c>
      <c r="B49" s="421" t="str">
        <f>'PART I'!B78</f>
        <v>Not all companies are bidding on private lable sales</v>
      </c>
      <c r="C49" s="434">
        <f>'PART I'!D78</f>
        <v>0.05</v>
      </c>
      <c r="D49" s="435" t="str">
        <f>'PART I'!D365</f>
        <v/>
      </c>
      <c r="E49" s="434">
        <f t="shared" si="7"/>
        <v>0</v>
      </c>
      <c r="F49" s="435" t="str">
        <f>'PART I'!F365</f>
        <v/>
      </c>
      <c r="G49" s="346">
        <f t="shared" si="8"/>
        <v>0</v>
      </c>
      <c r="H49" s="435" t="str">
        <f>'PART I'!H365</f>
        <v/>
      </c>
      <c r="I49" s="346">
        <f t="shared" si="9"/>
        <v>0</v>
      </c>
      <c r="J49" s="5"/>
      <c r="K49" s="5"/>
      <c r="L49" s="5"/>
      <c r="M49" s="5"/>
      <c r="N49" s="5"/>
      <c r="O49" s="5"/>
      <c r="P49" s="5"/>
      <c r="Q49" s="5"/>
      <c r="R49" s="5"/>
      <c r="S49" s="5"/>
      <c r="T49" s="5"/>
      <c r="U49" s="5"/>
      <c r="V49" s="5"/>
      <c r="W49" s="5"/>
      <c r="X49" s="5"/>
      <c r="Y49" s="5"/>
      <c r="Z49" s="5"/>
    </row>
    <row r="50" ht="14.25" customHeight="1">
      <c r="A50" s="439">
        <v>10.0</v>
      </c>
      <c r="B50" s="425" t="str">
        <f>'PART I'!B79</f>
        <v>Sales are gained by other industries' shortages</v>
      </c>
      <c r="C50" s="440">
        <f>'PART I'!D79</f>
        <v>0.11</v>
      </c>
      <c r="D50" s="441" t="str">
        <f>'PART I'!D366</f>
        <v/>
      </c>
      <c r="E50" s="440">
        <f t="shared" si="7"/>
        <v>0</v>
      </c>
      <c r="F50" s="441" t="str">
        <f>'PART I'!F366</f>
        <v/>
      </c>
      <c r="G50" s="428">
        <f t="shared" si="8"/>
        <v>0</v>
      </c>
      <c r="H50" s="441" t="str">
        <f>'PART I'!H366</f>
        <v/>
      </c>
      <c r="I50" s="428">
        <f t="shared" si="9"/>
        <v>0</v>
      </c>
      <c r="J50" s="5"/>
      <c r="K50" s="5"/>
      <c r="L50" s="5"/>
      <c r="M50" s="5"/>
      <c r="N50" s="5"/>
      <c r="O50" s="5"/>
      <c r="P50" s="5"/>
      <c r="Q50" s="5"/>
      <c r="R50" s="5"/>
      <c r="S50" s="5"/>
      <c r="T50" s="5"/>
      <c r="U50" s="5"/>
      <c r="V50" s="5"/>
      <c r="W50" s="5"/>
      <c r="X50" s="5"/>
      <c r="Y50" s="5"/>
      <c r="Z50" s="5"/>
    </row>
    <row r="51" ht="14.25" customHeight="1">
      <c r="A51" s="299"/>
      <c r="B51" s="299"/>
      <c r="C51" s="299"/>
      <c r="D51" s="299"/>
      <c r="E51" s="299"/>
      <c r="F51" s="299"/>
      <c r="G51" s="299"/>
      <c r="H51" s="299"/>
      <c r="I51" s="299"/>
      <c r="J51" s="5"/>
      <c r="K51" s="5"/>
      <c r="L51" s="5"/>
      <c r="M51" s="5"/>
      <c r="N51" s="5"/>
      <c r="O51" s="5"/>
      <c r="P51" s="5"/>
      <c r="Q51" s="5"/>
      <c r="R51" s="5"/>
      <c r="S51" s="5"/>
      <c r="T51" s="5"/>
      <c r="U51" s="5"/>
      <c r="V51" s="5"/>
      <c r="W51" s="5"/>
      <c r="X51" s="5"/>
      <c r="Y51" s="5"/>
      <c r="Z51" s="5"/>
    </row>
    <row r="52" ht="14.25" customHeight="1">
      <c r="A52" s="299"/>
      <c r="B52" s="299"/>
      <c r="C52" s="299"/>
      <c r="D52" s="299"/>
      <c r="E52" s="299"/>
      <c r="F52" s="299"/>
      <c r="G52" s="299"/>
      <c r="H52" s="299"/>
      <c r="I52" s="299"/>
      <c r="J52" s="5"/>
      <c r="K52" s="5"/>
      <c r="L52" s="5"/>
      <c r="M52" s="5"/>
      <c r="N52" s="5"/>
      <c r="O52" s="5"/>
      <c r="P52" s="5"/>
      <c r="Q52" s="5"/>
      <c r="R52" s="5"/>
      <c r="S52" s="5"/>
      <c r="T52" s="5"/>
      <c r="U52" s="5"/>
      <c r="V52" s="5"/>
      <c r="W52" s="5"/>
      <c r="X52" s="5"/>
      <c r="Y52" s="5"/>
      <c r="Z52" s="5"/>
    </row>
    <row r="53" ht="14.25" customHeight="1">
      <c r="A53" s="442"/>
      <c r="B53" s="443"/>
      <c r="C53" s="443"/>
      <c r="D53" s="410" t="str">
        <f>'PART I'!D325</f>
        <v/>
      </c>
      <c r="E53" s="411"/>
      <c r="F53" s="410" t="str">
        <f>'PART I'!F325</f>
        <v/>
      </c>
      <c r="G53" s="149"/>
      <c r="H53" s="410" t="str">
        <f>'PART I'!H325</f>
        <v/>
      </c>
      <c r="I53" s="149"/>
      <c r="J53" s="5"/>
      <c r="K53" s="5"/>
      <c r="L53" s="5"/>
      <c r="M53" s="5"/>
      <c r="N53" s="5"/>
      <c r="O53" s="5"/>
      <c r="P53" s="5"/>
      <c r="Q53" s="5"/>
      <c r="R53" s="5"/>
      <c r="S53" s="5"/>
      <c r="T53" s="5"/>
      <c r="U53" s="5"/>
      <c r="V53" s="5"/>
      <c r="W53" s="5"/>
      <c r="X53" s="5"/>
      <c r="Y53" s="5"/>
      <c r="Z53" s="5"/>
    </row>
    <row r="54" ht="14.25" customHeight="1">
      <c r="A54" s="444"/>
      <c r="B54" s="445"/>
      <c r="C54" s="445"/>
      <c r="D54" s="414"/>
      <c r="E54" s="415"/>
      <c r="F54" s="414"/>
      <c r="G54" s="155"/>
      <c r="H54" s="414"/>
      <c r="I54" s="155"/>
      <c r="J54" s="5"/>
      <c r="K54" s="5"/>
      <c r="L54" s="5"/>
      <c r="M54" s="5"/>
      <c r="N54" s="5"/>
      <c r="O54" s="5"/>
      <c r="P54" s="5"/>
      <c r="Q54" s="5"/>
      <c r="R54" s="5"/>
      <c r="S54" s="5"/>
      <c r="T54" s="5"/>
      <c r="U54" s="5"/>
      <c r="V54" s="5"/>
      <c r="W54" s="5"/>
      <c r="X54" s="5"/>
      <c r="Y54" s="5"/>
      <c r="Z54" s="5"/>
    </row>
    <row r="55" ht="14.25" customHeight="1">
      <c r="A55" s="416" t="s">
        <v>394</v>
      </c>
      <c r="B55" s="429" t="s">
        <v>58</v>
      </c>
      <c r="C55" s="276" t="s">
        <v>15</v>
      </c>
      <c r="D55" s="276" t="s">
        <v>390</v>
      </c>
      <c r="E55" s="276" t="s">
        <v>391</v>
      </c>
      <c r="F55" s="276" t="s">
        <v>395</v>
      </c>
      <c r="G55" s="430" t="s">
        <v>393</v>
      </c>
      <c r="H55" s="276" t="s">
        <v>395</v>
      </c>
      <c r="I55" s="430" t="s">
        <v>393</v>
      </c>
      <c r="J55" s="5"/>
      <c r="K55" s="5"/>
      <c r="L55" s="5"/>
      <c r="M55" s="5"/>
      <c r="N55" s="5"/>
      <c r="O55" s="5"/>
      <c r="P55" s="5"/>
      <c r="Q55" s="5"/>
      <c r="R55" s="5"/>
      <c r="S55" s="5"/>
      <c r="T55" s="5"/>
      <c r="U55" s="5"/>
      <c r="V55" s="5"/>
      <c r="W55" s="5"/>
      <c r="X55" s="5"/>
      <c r="Y55" s="5"/>
      <c r="Z55" s="5"/>
    </row>
    <row r="56" ht="14.25" customHeight="1">
      <c r="A56" s="420">
        <v>1.0</v>
      </c>
      <c r="B56" s="421" t="str">
        <f>'PART I'!B82</f>
        <v>Increased superior material usage across the industry has raised the over all cost</v>
      </c>
      <c r="C56" s="344">
        <f>'PART I'!D82</f>
        <v>0.05</v>
      </c>
      <c r="D56" s="345" t="str">
        <f>'PART I'!D371</f>
        <v/>
      </c>
      <c r="E56" s="344">
        <f t="shared" ref="E56:E65" si="10">C56*D56</f>
        <v>0</v>
      </c>
      <c r="F56" s="345" t="str">
        <f>'PART I'!F371</f>
        <v/>
      </c>
      <c r="G56" s="346">
        <f t="shared" ref="G56:G65" si="11">C56*F56</f>
        <v>0</v>
      </c>
      <c r="H56" s="345" t="str">
        <f>'PART I'!H371</f>
        <v/>
      </c>
      <c r="I56" s="346">
        <f t="shared" ref="I56:I65" si="12">E56*H56</f>
        <v>0</v>
      </c>
      <c r="J56" s="5"/>
      <c r="K56" s="5"/>
      <c r="L56" s="5"/>
      <c r="M56" s="5"/>
      <c r="N56" s="5"/>
      <c r="O56" s="5"/>
      <c r="P56" s="5"/>
      <c r="Q56" s="5"/>
      <c r="R56" s="5"/>
      <c r="S56" s="5"/>
      <c r="T56" s="5"/>
      <c r="U56" s="5"/>
      <c r="V56" s="5"/>
      <c r="W56" s="5"/>
      <c r="X56" s="5"/>
      <c r="Y56" s="5"/>
      <c r="Z56" s="5"/>
    </row>
    <row r="57" ht="14.25" customHeight="1">
      <c r="A57" s="422">
        <v>2.0</v>
      </c>
      <c r="B57" s="423" t="str">
        <f>'PART I'!B83</f>
        <v>Company D adjusted their strategy in LA mimicking our's</v>
      </c>
      <c r="C57" s="340">
        <f>'PART I'!D83</f>
        <v>0.01</v>
      </c>
      <c r="D57" s="341" t="str">
        <f>'PART I'!D372</f>
        <v/>
      </c>
      <c r="E57" s="340">
        <f t="shared" si="10"/>
        <v>0</v>
      </c>
      <c r="F57" s="341" t="str">
        <f>'PART I'!F372</f>
        <v/>
      </c>
      <c r="G57" s="342">
        <f t="shared" si="11"/>
        <v>0</v>
      </c>
      <c r="H57" s="341" t="str">
        <f>'PART I'!H372</f>
        <v/>
      </c>
      <c r="I57" s="342">
        <f t="shared" si="12"/>
        <v>0</v>
      </c>
      <c r="J57" s="5"/>
      <c r="K57" s="5"/>
      <c r="L57" s="5"/>
      <c r="M57" s="5"/>
      <c r="N57" s="5"/>
      <c r="O57" s="5"/>
      <c r="P57" s="5"/>
      <c r="Q57" s="5"/>
      <c r="R57" s="5"/>
      <c r="S57" s="5"/>
      <c r="T57" s="5"/>
      <c r="U57" s="5"/>
      <c r="V57" s="5"/>
      <c r="W57" s="5"/>
      <c r="X57" s="5"/>
      <c r="Y57" s="5"/>
      <c r="Z57" s="5"/>
    </row>
    <row r="58" ht="14.25" customHeight="1">
      <c r="A58" s="420">
        <v>3.0</v>
      </c>
      <c r="B58" s="421" t="str">
        <f>'PART I'!B84</f>
        <v>Branded demand will fall from 5-7% to 3-5% growth in NA and EA</v>
      </c>
      <c r="C58" s="344">
        <f>'PART I'!D84</f>
        <v>0.03</v>
      </c>
      <c r="D58" s="345" t="str">
        <f>'PART I'!D373</f>
        <v/>
      </c>
      <c r="E58" s="344">
        <f t="shared" si="10"/>
        <v>0</v>
      </c>
      <c r="F58" s="345" t="str">
        <f>'PART I'!F373</f>
        <v/>
      </c>
      <c r="G58" s="346">
        <f t="shared" si="11"/>
        <v>0</v>
      </c>
      <c r="H58" s="345" t="str">
        <f>'PART I'!H373</f>
        <v/>
      </c>
      <c r="I58" s="346">
        <f t="shared" si="12"/>
        <v>0</v>
      </c>
      <c r="J58" s="5"/>
      <c r="K58" s="5"/>
      <c r="L58" s="5"/>
      <c r="M58" s="5"/>
      <c r="N58" s="5"/>
      <c r="O58" s="5"/>
      <c r="P58" s="5"/>
      <c r="Q58" s="5"/>
      <c r="R58" s="5"/>
      <c r="S58" s="5"/>
      <c r="T58" s="5"/>
      <c r="U58" s="5"/>
      <c r="V58" s="5"/>
      <c r="W58" s="5"/>
      <c r="X58" s="5"/>
      <c r="Y58" s="5"/>
      <c r="Z58" s="5"/>
    </row>
    <row r="59" ht="14.25" customHeight="1">
      <c r="A59" s="422">
        <v>4.0</v>
      </c>
      <c r="B59" s="423" t="str">
        <f>'PART I'!B85</f>
        <v>Lower demand growth means tighter market shares competition</v>
      </c>
      <c r="C59" s="340">
        <f>'PART I'!D85</f>
        <v>0.04</v>
      </c>
      <c r="D59" s="341" t="str">
        <f>'PART I'!D374</f>
        <v/>
      </c>
      <c r="E59" s="340">
        <f t="shared" si="10"/>
        <v>0</v>
      </c>
      <c r="F59" s="341" t="str">
        <f>'PART I'!F374</f>
        <v/>
      </c>
      <c r="G59" s="342">
        <f t="shared" si="11"/>
        <v>0</v>
      </c>
      <c r="H59" s="341" t="str">
        <f>'PART I'!H374</f>
        <v/>
      </c>
      <c r="I59" s="342">
        <f t="shared" si="12"/>
        <v>0</v>
      </c>
      <c r="J59" s="5"/>
      <c r="K59" s="5"/>
      <c r="L59" s="5"/>
      <c r="M59" s="5"/>
      <c r="N59" s="5"/>
      <c r="O59" s="5"/>
      <c r="P59" s="5"/>
      <c r="Q59" s="5"/>
      <c r="R59" s="5"/>
      <c r="S59" s="5"/>
      <c r="T59" s="5"/>
      <c r="U59" s="5"/>
      <c r="V59" s="5"/>
      <c r="W59" s="5"/>
      <c r="X59" s="5"/>
      <c r="Y59" s="5"/>
      <c r="Z59" s="5"/>
    </row>
    <row r="60" ht="14.25" customHeight="1">
      <c r="A60" s="420">
        <v>5.0</v>
      </c>
      <c r="B60" s="421" t="str">
        <f>'PART I'!B86</f>
        <v>Companies A,C,D, and F are strong competitiion for private label</v>
      </c>
      <c r="C60" s="344">
        <f>'PART I'!D86</f>
        <v>0.03</v>
      </c>
      <c r="D60" s="345" t="str">
        <f>'PART I'!D375</f>
        <v/>
      </c>
      <c r="E60" s="344">
        <f t="shared" si="10"/>
        <v>0</v>
      </c>
      <c r="F60" s="345" t="str">
        <f>'PART I'!F375</f>
        <v/>
      </c>
      <c r="G60" s="346">
        <f t="shared" si="11"/>
        <v>0</v>
      </c>
      <c r="H60" s="345" t="str">
        <f>'PART I'!H375</f>
        <v/>
      </c>
      <c r="I60" s="346">
        <f t="shared" si="12"/>
        <v>0</v>
      </c>
      <c r="J60" s="5"/>
      <c r="K60" s="5"/>
      <c r="L60" s="5"/>
      <c r="M60" s="5"/>
      <c r="N60" s="5"/>
      <c r="O60" s="5"/>
      <c r="P60" s="5"/>
      <c r="Q60" s="5"/>
      <c r="R60" s="5"/>
      <c r="S60" s="5"/>
      <c r="T60" s="5"/>
      <c r="U60" s="5"/>
      <c r="V60" s="5"/>
      <c r="W60" s="5"/>
      <c r="X60" s="5"/>
      <c r="Y60" s="5"/>
      <c r="Z60" s="5"/>
    </row>
    <row r="61" ht="14.25" customHeight="1">
      <c r="A61" s="422">
        <v>6.0</v>
      </c>
      <c r="B61" s="423" t="str">
        <f>'PART I'!B87</f>
        <v>Heavy bidding on key celebrity endorsements makes bids unpredictable and costly</v>
      </c>
      <c r="C61" s="340">
        <f>'PART I'!D87</f>
        <v>0.04</v>
      </c>
      <c r="D61" s="341" t="str">
        <f>'PART I'!D376</f>
        <v/>
      </c>
      <c r="E61" s="340">
        <f t="shared" si="10"/>
        <v>0</v>
      </c>
      <c r="F61" s="341" t="str">
        <f>'PART I'!F376</f>
        <v/>
      </c>
      <c r="G61" s="342">
        <f t="shared" si="11"/>
        <v>0</v>
      </c>
      <c r="H61" s="341" t="str">
        <f>'PART I'!H376</f>
        <v/>
      </c>
      <c r="I61" s="342">
        <f t="shared" si="12"/>
        <v>0</v>
      </c>
      <c r="J61" s="5"/>
      <c r="K61" s="5"/>
      <c r="L61" s="5"/>
      <c r="M61" s="5"/>
      <c r="N61" s="5"/>
      <c r="O61" s="5"/>
      <c r="P61" s="5"/>
      <c r="Q61" s="5"/>
      <c r="R61" s="5"/>
      <c r="S61" s="5"/>
      <c r="T61" s="5"/>
      <c r="U61" s="5"/>
      <c r="V61" s="5"/>
      <c r="W61" s="5"/>
      <c r="X61" s="5"/>
      <c r="Y61" s="5"/>
      <c r="Z61" s="5"/>
    </row>
    <row r="62" ht="14.25" customHeight="1">
      <c r="A62" s="420">
        <v>7.0</v>
      </c>
      <c r="B62" s="421" t="str">
        <f>'PART I'!B88</f>
        <v>Marketing and advertising rates are rising dramaticly for market shares</v>
      </c>
      <c r="C62" s="344">
        <f>'PART I'!D88</f>
        <v>0.06</v>
      </c>
      <c r="D62" s="345" t="str">
        <f>'PART I'!D377</f>
        <v/>
      </c>
      <c r="E62" s="344">
        <f t="shared" si="10"/>
        <v>0</v>
      </c>
      <c r="F62" s="345" t="str">
        <f>'PART I'!F377</f>
        <v/>
      </c>
      <c r="G62" s="346">
        <f t="shared" si="11"/>
        <v>0</v>
      </c>
      <c r="H62" s="345" t="str">
        <f>'PART I'!H377</f>
        <v/>
      </c>
      <c r="I62" s="346">
        <f t="shared" si="12"/>
        <v>0</v>
      </c>
      <c r="J62" s="5"/>
      <c r="K62" s="5"/>
      <c r="L62" s="5"/>
      <c r="M62" s="5"/>
      <c r="N62" s="5"/>
      <c r="O62" s="5"/>
      <c r="P62" s="5"/>
      <c r="Q62" s="5"/>
      <c r="R62" s="5"/>
      <c r="S62" s="5"/>
      <c r="T62" s="5"/>
      <c r="U62" s="5"/>
      <c r="V62" s="5"/>
      <c r="W62" s="5"/>
      <c r="X62" s="5"/>
      <c r="Y62" s="5"/>
      <c r="Z62" s="5"/>
    </row>
    <row r="63" ht="14.25" customHeight="1">
      <c r="A63" s="422">
        <v>8.0</v>
      </c>
      <c r="B63" s="423" t="str">
        <f>'PART I'!B89</f>
        <v>EA remains high cost for imports while Euro is stronger than USD</v>
      </c>
      <c r="C63" s="340">
        <f>'PART I'!D89</f>
        <v>0.03</v>
      </c>
      <c r="D63" s="341" t="str">
        <f>'PART I'!D378</f>
        <v/>
      </c>
      <c r="E63" s="340">
        <f t="shared" si="10"/>
        <v>0</v>
      </c>
      <c r="F63" s="341" t="str">
        <f>'PART I'!F378</f>
        <v/>
      </c>
      <c r="G63" s="342">
        <f t="shared" si="11"/>
        <v>0</v>
      </c>
      <c r="H63" s="341" t="str">
        <f>'PART I'!H378</f>
        <v/>
      </c>
      <c r="I63" s="342">
        <f t="shared" si="12"/>
        <v>0</v>
      </c>
      <c r="J63" s="5"/>
      <c r="K63" s="5"/>
      <c r="L63" s="5"/>
      <c r="M63" s="5"/>
      <c r="N63" s="5"/>
      <c r="O63" s="5"/>
      <c r="P63" s="5"/>
      <c r="Q63" s="5"/>
      <c r="R63" s="5"/>
      <c r="S63" s="5"/>
      <c r="T63" s="5"/>
      <c r="U63" s="5"/>
      <c r="V63" s="5"/>
      <c r="W63" s="5"/>
      <c r="X63" s="5"/>
      <c r="Y63" s="5"/>
      <c r="Z63" s="5"/>
    </row>
    <row r="64" ht="14.25" customHeight="1">
      <c r="A64" s="420">
        <v>9.0</v>
      </c>
      <c r="B64" s="421" t="str">
        <f>'PART I'!B90</f>
        <v>Competition producing in EA gaining cost advantage and savings</v>
      </c>
      <c r="C64" s="344">
        <f>'PART I'!D90</f>
        <v>0.1</v>
      </c>
      <c r="D64" s="345" t="str">
        <f>'PART I'!D379</f>
        <v/>
      </c>
      <c r="E64" s="344">
        <f t="shared" si="10"/>
        <v>0</v>
      </c>
      <c r="F64" s="345" t="str">
        <f>'PART I'!F379</f>
        <v/>
      </c>
      <c r="G64" s="346">
        <f t="shared" si="11"/>
        <v>0</v>
      </c>
      <c r="H64" s="345" t="str">
        <f>'PART I'!H379</f>
        <v/>
      </c>
      <c r="I64" s="346">
        <f t="shared" si="12"/>
        <v>0</v>
      </c>
      <c r="J64" s="5"/>
      <c r="K64" s="5"/>
      <c r="L64" s="5"/>
      <c r="M64" s="5"/>
      <c r="N64" s="5"/>
      <c r="O64" s="5"/>
      <c r="P64" s="5"/>
      <c r="Q64" s="5"/>
      <c r="R64" s="5"/>
      <c r="S64" s="5"/>
      <c r="T64" s="5"/>
      <c r="U64" s="5"/>
      <c r="V64" s="5"/>
      <c r="W64" s="5"/>
      <c r="X64" s="5"/>
      <c r="Y64" s="5"/>
      <c r="Z64" s="5"/>
    </row>
    <row r="65" ht="14.25" customHeight="1">
      <c r="A65" s="422">
        <v>10.0</v>
      </c>
      <c r="B65" s="423" t="str">
        <f>'PART I'!B91</f>
        <v>Overall SQ rating and product price continue to rise across the industry</v>
      </c>
      <c r="C65" s="340">
        <f>'PART I'!D91</f>
        <v>0.01</v>
      </c>
      <c r="D65" s="341" t="str">
        <f>'PART I'!D380</f>
        <v/>
      </c>
      <c r="E65" s="340">
        <f t="shared" si="10"/>
        <v>0</v>
      </c>
      <c r="F65" s="341" t="str">
        <f>'PART I'!F380</f>
        <v/>
      </c>
      <c r="G65" s="342">
        <f t="shared" si="11"/>
        <v>0</v>
      </c>
      <c r="H65" s="341" t="str">
        <f>'PART I'!H380</f>
        <v/>
      </c>
      <c r="I65" s="342">
        <f t="shared" si="12"/>
        <v>0</v>
      </c>
      <c r="J65" s="5"/>
      <c r="K65" s="5"/>
      <c r="L65" s="5"/>
      <c r="M65" s="5"/>
      <c r="N65" s="5"/>
      <c r="O65" s="5"/>
      <c r="P65" s="5"/>
      <c r="Q65" s="5"/>
      <c r="R65" s="5"/>
      <c r="S65" s="5"/>
      <c r="T65" s="5"/>
      <c r="U65" s="5"/>
      <c r="V65" s="5"/>
      <c r="W65" s="5"/>
      <c r="X65" s="5"/>
      <c r="Y65" s="5"/>
      <c r="Z65" s="5"/>
    </row>
    <row r="66" ht="14.25" customHeight="1">
      <c r="A66" s="446"/>
      <c r="B66" s="447" t="s">
        <v>396</v>
      </c>
      <c r="C66" s="448"/>
      <c r="D66" s="449"/>
      <c r="E66" s="450">
        <f>SUM(E12:E21)+SUM(E26:E35)+SUM(E41:E50)+SUM(E56:E65)</f>
        <v>0</v>
      </c>
      <c r="F66" s="450"/>
      <c r="G66" s="451">
        <f>SUM(G12:G21)+SUM(G26:G35)+SUM(G41+G50)+SUM(G56:G65)</f>
        <v>0</v>
      </c>
      <c r="H66" s="450"/>
      <c r="I66" s="451">
        <f>SUM(I12:I21)+SUM(I26:I35)+SUM(I41+I50)+SUM(I56:I65)</f>
        <v>0</v>
      </c>
      <c r="J66" s="5"/>
      <c r="K66" s="5"/>
      <c r="L66" s="5"/>
      <c r="M66" s="5"/>
      <c r="N66" s="5"/>
      <c r="O66" s="5"/>
      <c r="P66" s="5"/>
      <c r="Q66" s="5"/>
      <c r="R66" s="5"/>
      <c r="S66" s="5"/>
      <c r="T66" s="5"/>
      <c r="U66" s="5"/>
      <c r="V66" s="5"/>
      <c r="W66" s="5"/>
      <c r="X66" s="5"/>
      <c r="Y66" s="5"/>
      <c r="Z66" s="5"/>
    </row>
    <row r="67" ht="14.25" customHeight="1">
      <c r="A67" s="299"/>
      <c r="B67" s="299"/>
      <c r="C67" s="299"/>
      <c r="D67" s="299"/>
      <c r="E67" s="299"/>
      <c r="F67" s="299"/>
      <c r="G67" s="299"/>
      <c r="H67" s="299"/>
      <c r="I67" s="299"/>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299"/>
      <c r="B81" s="299"/>
      <c r="C81" s="299"/>
      <c r="D81" s="299"/>
      <c r="E81" s="299"/>
      <c r="F81" s="299"/>
      <c r="G81" s="299"/>
      <c r="H81" s="299"/>
      <c r="I81" s="299"/>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299"/>
      <c r="B95" s="299"/>
      <c r="C95" s="299"/>
      <c r="D95" s="299"/>
      <c r="E95" s="299"/>
      <c r="F95" s="299"/>
      <c r="G95" s="299"/>
      <c r="H95" s="299"/>
      <c r="I95" s="299"/>
      <c r="J95" s="5"/>
      <c r="K95" s="5"/>
      <c r="L95" s="5"/>
      <c r="M95" s="5"/>
      <c r="N95" s="5"/>
      <c r="O95" s="5"/>
      <c r="P95" s="5"/>
      <c r="Q95" s="5"/>
      <c r="R95" s="5"/>
      <c r="S95" s="5"/>
      <c r="T95" s="5"/>
      <c r="U95" s="5"/>
      <c r="V95" s="5"/>
      <c r="W95" s="5"/>
      <c r="X95" s="5"/>
      <c r="Y95" s="5"/>
      <c r="Z95" s="5"/>
    </row>
    <row r="96" ht="14.25" customHeight="1">
      <c r="A96" s="299"/>
      <c r="B96" s="299"/>
      <c r="C96" s="299"/>
      <c r="D96" s="299"/>
      <c r="E96" s="299"/>
      <c r="F96" s="299"/>
      <c r="G96" s="299"/>
      <c r="H96" s="299"/>
      <c r="I96" s="299"/>
      <c r="J96" s="5"/>
      <c r="K96" s="5"/>
      <c r="L96" s="5"/>
      <c r="M96" s="5"/>
      <c r="N96" s="5"/>
      <c r="O96" s="5"/>
      <c r="P96" s="5"/>
      <c r="Q96" s="5"/>
      <c r="R96" s="5"/>
      <c r="S96" s="5"/>
      <c r="T96" s="5"/>
      <c r="U96" s="5"/>
      <c r="V96" s="5"/>
      <c r="W96" s="5"/>
      <c r="X96" s="5"/>
      <c r="Y96" s="5"/>
      <c r="Z96" s="5"/>
    </row>
    <row r="97" ht="14.25" customHeight="1">
      <c r="A97" s="299"/>
      <c r="B97" s="299"/>
      <c r="C97" s="299"/>
      <c r="D97" s="299"/>
      <c r="E97" s="299"/>
      <c r="F97" s="299"/>
      <c r="G97" s="299"/>
      <c r="H97" s="299"/>
      <c r="I97" s="299"/>
      <c r="J97" s="5"/>
      <c r="K97" s="5"/>
      <c r="L97" s="5"/>
      <c r="M97" s="5"/>
      <c r="N97" s="5"/>
      <c r="O97" s="5"/>
      <c r="P97" s="5"/>
      <c r="Q97" s="5"/>
      <c r="R97" s="5"/>
      <c r="S97" s="5"/>
      <c r="T97" s="5"/>
      <c r="U97" s="5"/>
      <c r="V97" s="5"/>
      <c r="W97" s="5"/>
      <c r="X97" s="5"/>
      <c r="Y97" s="5"/>
      <c r="Z97" s="5"/>
    </row>
    <row r="98" ht="14.25" customHeight="1">
      <c r="A98" s="299"/>
      <c r="B98" s="299"/>
      <c r="C98" s="299"/>
      <c r="D98" s="299"/>
      <c r="E98" s="299"/>
      <c r="F98" s="299"/>
      <c r="G98" s="299"/>
      <c r="H98" s="299"/>
      <c r="I98" s="299"/>
      <c r="J98" s="5"/>
      <c r="K98" s="5"/>
      <c r="L98" s="5"/>
      <c r="M98" s="5"/>
      <c r="N98" s="5"/>
      <c r="O98" s="5"/>
      <c r="P98" s="5"/>
      <c r="Q98" s="5"/>
      <c r="R98" s="5"/>
      <c r="S98" s="5"/>
      <c r="T98" s="5"/>
      <c r="U98" s="5"/>
      <c r="V98" s="5"/>
      <c r="W98" s="5"/>
      <c r="X98" s="5"/>
      <c r="Y98" s="5"/>
      <c r="Z98" s="5"/>
    </row>
    <row r="99" ht="14.25" customHeight="1">
      <c r="A99" s="299"/>
      <c r="B99" s="299"/>
      <c r="C99" s="299"/>
      <c r="D99" s="299"/>
      <c r="E99" s="299"/>
      <c r="F99" s="299"/>
      <c r="G99" s="299"/>
      <c r="H99" s="299"/>
      <c r="I99" s="299"/>
      <c r="J99" s="5"/>
      <c r="K99" s="5"/>
      <c r="L99" s="5"/>
      <c r="M99" s="5"/>
      <c r="N99" s="5"/>
      <c r="O99" s="5"/>
      <c r="P99" s="5"/>
      <c r="Q99" s="5"/>
      <c r="R99" s="5"/>
      <c r="S99" s="5"/>
      <c r="T99" s="5"/>
      <c r="U99" s="5"/>
      <c r="V99" s="5"/>
      <c r="W99" s="5"/>
      <c r="X99" s="5"/>
      <c r="Y99" s="5"/>
      <c r="Z99" s="5"/>
    </row>
    <row r="100" ht="14.25" customHeight="1">
      <c r="A100" s="299"/>
      <c r="B100" s="299"/>
      <c r="C100" s="299"/>
      <c r="D100" s="299"/>
      <c r="E100" s="299"/>
      <c r="F100" s="299"/>
      <c r="G100" s="299"/>
      <c r="H100" s="299"/>
      <c r="I100" s="299"/>
      <c r="J100" s="5"/>
      <c r="K100" s="5"/>
      <c r="L100" s="5"/>
      <c r="M100" s="5"/>
      <c r="N100" s="5"/>
      <c r="O100" s="5"/>
      <c r="P100" s="5"/>
      <c r="Q100" s="5"/>
      <c r="R100" s="5"/>
      <c r="S100" s="5"/>
      <c r="T100" s="5"/>
      <c r="U100" s="5"/>
      <c r="V100" s="5"/>
      <c r="W100" s="5"/>
      <c r="X100" s="5"/>
      <c r="Y100" s="5"/>
      <c r="Z100" s="5"/>
    </row>
    <row r="101" ht="14.25" customHeight="1">
      <c r="A101" s="299"/>
      <c r="B101" s="299"/>
      <c r="C101" s="299"/>
      <c r="D101" s="299"/>
      <c r="E101" s="299"/>
      <c r="F101" s="299"/>
      <c r="G101" s="299"/>
      <c r="H101" s="299"/>
      <c r="I101" s="299"/>
      <c r="J101" s="5"/>
      <c r="K101" s="5"/>
      <c r="L101" s="5"/>
      <c r="M101" s="5"/>
      <c r="N101" s="5"/>
      <c r="O101" s="5"/>
      <c r="P101" s="5"/>
      <c r="Q101" s="5"/>
      <c r="R101" s="5"/>
      <c r="S101" s="5"/>
      <c r="T101" s="5"/>
      <c r="U101" s="5"/>
      <c r="V101" s="5"/>
      <c r="W101" s="5"/>
      <c r="X101" s="5"/>
      <c r="Y101" s="5"/>
      <c r="Z101" s="5"/>
    </row>
    <row r="102" ht="14.25" customHeight="1">
      <c r="A102" s="299"/>
      <c r="B102" s="299"/>
      <c r="C102" s="299"/>
      <c r="D102" s="299"/>
      <c r="E102" s="299"/>
      <c r="F102" s="299"/>
      <c r="G102" s="299"/>
      <c r="H102" s="299"/>
      <c r="I102" s="299"/>
      <c r="J102" s="5"/>
      <c r="K102" s="5"/>
      <c r="L102" s="5"/>
      <c r="M102" s="5"/>
      <c r="N102" s="5"/>
      <c r="O102" s="5"/>
      <c r="P102" s="5"/>
      <c r="Q102" s="5"/>
      <c r="R102" s="5"/>
      <c r="S102" s="5"/>
      <c r="T102" s="5"/>
      <c r="U102" s="5"/>
      <c r="V102" s="5"/>
      <c r="W102" s="5"/>
      <c r="X102" s="5"/>
      <c r="Y102" s="5"/>
      <c r="Z102" s="5"/>
    </row>
    <row r="103" ht="14.25" customHeight="1">
      <c r="A103" s="299"/>
      <c r="B103" s="299"/>
      <c r="C103" s="299"/>
      <c r="D103" s="299"/>
      <c r="E103" s="299"/>
      <c r="F103" s="299"/>
      <c r="G103" s="299"/>
      <c r="H103" s="299"/>
      <c r="I103" s="299"/>
      <c r="J103" s="5"/>
      <c r="K103" s="5"/>
      <c r="L103" s="5"/>
      <c r="M103" s="5"/>
      <c r="N103" s="5"/>
      <c r="O103" s="5"/>
      <c r="P103" s="5"/>
      <c r="Q103" s="5"/>
      <c r="R103" s="5"/>
      <c r="S103" s="5"/>
      <c r="T103" s="5"/>
      <c r="U103" s="5"/>
      <c r="V103" s="5"/>
      <c r="W103" s="5"/>
      <c r="X103" s="5"/>
      <c r="Y103" s="5"/>
      <c r="Z103" s="5"/>
    </row>
    <row r="104" ht="14.25" customHeight="1">
      <c r="A104" s="299"/>
      <c r="B104" s="299"/>
      <c r="C104" s="299"/>
      <c r="D104" s="299"/>
      <c r="E104" s="299"/>
      <c r="F104" s="299"/>
      <c r="G104" s="299"/>
      <c r="H104" s="299"/>
      <c r="I104" s="299"/>
      <c r="J104" s="5"/>
      <c r="K104" s="5"/>
      <c r="L104" s="5"/>
      <c r="M104" s="5"/>
      <c r="N104" s="5"/>
      <c r="O104" s="5"/>
      <c r="P104" s="5"/>
      <c r="Q104" s="5"/>
      <c r="R104" s="5"/>
      <c r="S104" s="5"/>
      <c r="T104" s="5"/>
      <c r="U104" s="5"/>
      <c r="V104" s="5"/>
      <c r="W104" s="5"/>
      <c r="X104" s="5"/>
      <c r="Y104" s="5"/>
      <c r="Z104" s="5"/>
    </row>
    <row r="105" ht="14.25" customHeight="1">
      <c r="A105" s="299"/>
      <c r="B105" s="299"/>
      <c r="C105" s="299"/>
      <c r="D105" s="299"/>
      <c r="E105" s="299"/>
      <c r="F105" s="299"/>
      <c r="G105" s="299"/>
      <c r="H105" s="299"/>
      <c r="I105" s="299"/>
      <c r="J105" s="5"/>
      <c r="K105" s="5"/>
      <c r="L105" s="5"/>
      <c r="M105" s="5"/>
      <c r="N105" s="5"/>
      <c r="O105" s="5"/>
      <c r="P105" s="5"/>
      <c r="Q105" s="5"/>
      <c r="R105" s="5"/>
      <c r="S105" s="5"/>
      <c r="T105" s="5"/>
      <c r="U105" s="5"/>
      <c r="V105" s="5"/>
      <c r="W105" s="5"/>
      <c r="X105" s="5"/>
      <c r="Y105" s="5"/>
      <c r="Z105" s="5"/>
    </row>
    <row r="106" ht="14.25" customHeight="1">
      <c r="A106" s="299"/>
      <c r="B106" s="299"/>
      <c r="C106" s="299"/>
      <c r="D106" s="299"/>
      <c r="E106" s="299"/>
      <c r="F106" s="299"/>
      <c r="G106" s="299"/>
      <c r="H106" s="299"/>
      <c r="I106" s="299"/>
      <c r="J106" s="5"/>
      <c r="K106" s="5"/>
      <c r="L106" s="5"/>
      <c r="M106" s="5"/>
      <c r="N106" s="5"/>
      <c r="O106" s="5"/>
      <c r="P106" s="5"/>
      <c r="Q106" s="5"/>
      <c r="R106" s="5"/>
      <c r="S106" s="5"/>
      <c r="T106" s="5"/>
      <c r="U106" s="5"/>
      <c r="V106" s="5"/>
      <c r="W106" s="5"/>
      <c r="X106" s="5"/>
      <c r="Y106" s="5"/>
      <c r="Z106" s="5"/>
    </row>
    <row r="107" ht="14.25" customHeight="1">
      <c r="A107" s="299"/>
      <c r="B107" s="299"/>
      <c r="C107" s="299"/>
      <c r="D107" s="299"/>
      <c r="E107" s="299"/>
      <c r="F107" s="299"/>
      <c r="G107" s="299"/>
      <c r="H107" s="299"/>
      <c r="I107" s="299"/>
      <c r="J107" s="5"/>
      <c r="K107" s="5"/>
      <c r="L107" s="5"/>
      <c r="M107" s="5"/>
      <c r="N107" s="5"/>
      <c r="O107" s="5"/>
      <c r="P107" s="5"/>
      <c r="Q107" s="5"/>
      <c r="R107" s="5"/>
      <c r="S107" s="5"/>
      <c r="T107" s="5"/>
      <c r="U107" s="5"/>
      <c r="V107" s="5"/>
      <c r="W107" s="5"/>
      <c r="X107" s="5"/>
      <c r="Y107" s="5"/>
      <c r="Z107" s="5"/>
    </row>
    <row r="108" ht="14.25" customHeight="1">
      <c r="A108" s="299"/>
      <c r="B108" s="299"/>
      <c r="C108" s="299"/>
      <c r="D108" s="299"/>
      <c r="E108" s="299"/>
      <c r="F108" s="299"/>
      <c r="G108" s="299"/>
      <c r="H108" s="299"/>
      <c r="I108" s="299"/>
      <c r="J108" s="5"/>
      <c r="K108" s="5"/>
      <c r="L108" s="5"/>
      <c r="M108" s="5"/>
      <c r="N108" s="5"/>
      <c r="O108" s="5"/>
      <c r="P108" s="5"/>
      <c r="Q108" s="5"/>
      <c r="R108" s="5"/>
      <c r="S108" s="5"/>
      <c r="T108" s="5"/>
      <c r="U108" s="5"/>
      <c r="V108" s="5"/>
      <c r="W108" s="5"/>
      <c r="X108" s="5"/>
      <c r="Y108" s="5"/>
      <c r="Z108" s="5"/>
    </row>
    <row r="109" ht="14.25" customHeight="1">
      <c r="A109" s="299"/>
      <c r="B109" s="299"/>
      <c r="C109" s="299"/>
      <c r="D109" s="299"/>
      <c r="E109" s="299"/>
      <c r="F109" s="299"/>
      <c r="G109" s="299"/>
      <c r="H109" s="299"/>
      <c r="I109" s="299"/>
      <c r="J109" s="5"/>
      <c r="K109" s="5"/>
      <c r="L109" s="5"/>
      <c r="M109" s="5"/>
      <c r="N109" s="5"/>
      <c r="O109" s="5"/>
      <c r="P109" s="5"/>
      <c r="Q109" s="5"/>
      <c r="R109" s="5"/>
      <c r="S109" s="5"/>
      <c r="T109" s="5"/>
      <c r="U109" s="5"/>
      <c r="V109" s="5"/>
      <c r="W109" s="5"/>
      <c r="X109" s="5"/>
      <c r="Y109" s="5"/>
      <c r="Z109" s="5"/>
    </row>
    <row r="110" ht="14.25" customHeight="1">
      <c r="A110" s="299"/>
      <c r="B110" s="299"/>
      <c r="C110" s="299"/>
      <c r="D110" s="299"/>
      <c r="E110" s="299"/>
      <c r="F110" s="299"/>
      <c r="G110" s="299"/>
      <c r="H110" s="299"/>
      <c r="I110" s="299"/>
      <c r="J110" s="5"/>
      <c r="K110" s="5"/>
      <c r="L110" s="5"/>
      <c r="M110" s="5"/>
      <c r="N110" s="5"/>
      <c r="O110" s="5"/>
      <c r="P110" s="5"/>
      <c r="Q110" s="5"/>
      <c r="R110" s="5"/>
      <c r="S110" s="5"/>
      <c r="T110" s="5"/>
      <c r="U110" s="5"/>
      <c r="V110" s="5"/>
      <c r="W110" s="5"/>
      <c r="X110" s="5"/>
      <c r="Y110" s="5"/>
      <c r="Z110" s="5"/>
    </row>
    <row r="111" ht="14.25" customHeight="1">
      <c r="A111" s="299"/>
      <c r="B111" s="299"/>
      <c r="C111" s="299"/>
      <c r="D111" s="299"/>
      <c r="E111" s="299"/>
      <c r="F111" s="299"/>
      <c r="G111" s="299"/>
      <c r="H111" s="299"/>
      <c r="I111" s="299"/>
      <c r="J111" s="5"/>
      <c r="K111" s="5"/>
      <c r="L111" s="5"/>
      <c r="M111" s="5"/>
      <c r="N111" s="5"/>
      <c r="O111" s="5"/>
      <c r="P111" s="5"/>
      <c r="Q111" s="5"/>
      <c r="R111" s="5"/>
      <c r="S111" s="5"/>
      <c r="T111" s="5"/>
      <c r="U111" s="5"/>
      <c r="V111" s="5"/>
      <c r="W111" s="5"/>
      <c r="X111" s="5"/>
      <c r="Y111" s="5"/>
      <c r="Z111" s="5"/>
    </row>
    <row r="112" ht="14.25" customHeight="1">
      <c r="A112" s="299"/>
      <c r="B112" s="299"/>
      <c r="C112" s="299"/>
      <c r="D112" s="299"/>
      <c r="E112" s="299"/>
      <c r="F112" s="299"/>
      <c r="G112" s="299"/>
      <c r="H112" s="299"/>
      <c r="I112" s="299"/>
      <c r="J112" s="5"/>
      <c r="K112" s="5"/>
      <c r="L112" s="5"/>
      <c r="M112" s="5"/>
      <c r="N112" s="5"/>
      <c r="O112" s="5"/>
      <c r="P112" s="5"/>
      <c r="Q112" s="5"/>
      <c r="R112" s="5"/>
      <c r="S112" s="5"/>
      <c r="T112" s="5"/>
      <c r="U112" s="5"/>
      <c r="V112" s="5"/>
      <c r="W112" s="5"/>
      <c r="X112" s="5"/>
      <c r="Y112" s="5"/>
      <c r="Z112" s="5"/>
    </row>
    <row r="113" ht="14.25" customHeight="1">
      <c r="A113" s="299"/>
      <c r="B113" s="299"/>
      <c r="C113" s="299"/>
      <c r="D113" s="299"/>
      <c r="E113" s="299"/>
      <c r="F113" s="299"/>
      <c r="G113" s="299"/>
      <c r="H113" s="299"/>
      <c r="I113" s="299"/>
      <c r="J113" s="5"/>
      <c r="K113" s="5"/>
      <c r="L113" s="5"/>
      <c r="M113" s="5"/>
      <c r="N113" s="5"/>
      <c r="O113" s="5"/>
      <c r="P113" s="5"/>
      <c r="Q113" s="5"/>
      <c r="R113" s="5"/>
      <c r="S113" s="5"/>
      <c r="T113" s="5"/>
      <c r="U113" s="5"/>
      <c r="V113" s="5"/>
      <c r="W113" s="5"/>
      <c r="X113" s="5"/>
      <c r="Y113" s="5"/>
      <c r="Z113" s="5"/>
    </row>
    <row r="114" ht="14.25" customHeight="1">
      <c r="A114" s="299"/>
      <c r="B114" s="299"/>
      <c r="C114" s="299"/>
      <c r="D114" s="299"/>
      <c r="E114" s="299"/>
      <c r="F114" s="299"/>
      <c r="G114" s="299"/>
      <c r="H114" s="299"/>
      <c r="I114" s="299"/>
      <c r="J114" s="5"/>
      <c r="K114" s="5"/>
      <c r="L114" s="5"/>
      <c r="M114" s="5"/>
      <c r="N114" s="5"/>
      <c r="O114" s="5"/>
      <c r="P114" s="5"/>
      <c r="Q114" s="5"/>
      <c r="R114" s="5"/>
      <c r="S114" s="5"/>
      <c r="T114" s="5"/>
      <c r="U114" s="5"/>
      <c r="V114" s="5"/>
      <c r="W114" s="5"/>
      <c r="X114" s="5"/>
      <c r="Y114" s="5"/>
      <c r="Z114" s="5"/>
    </row>
    <row r="115" ht="14.25" customHeight="1">
      <c r="A115" s="299"/>
      <c r="B115" s="299"/>
      <c r="C115" s="299"/>
      <c r="D115" s="299"/>
      <c r="E115" s="299"/>
      <c r="F115" s="299"/>
      <c r="G115" s="299"/>
      <c r="H115" s="299"/>
      <c r="I115" s="299"/>
      <c r="J115" s="5"/>
      <c r="K115" s="5"/>
      <c r="L115" s="5"/>
      <c r="M115" s="5"/>
      <c r="N115" s="5"/>
      <c r="O115" s="5"/>
      <c r="P115" s="5"/>
      <c r="Q115" s="5"/>
      <c r="R115" s="5"/>
      <c r="S115" s="5"/>
      <c r="T115" s="5"/>
      <c r="U115" s="5"/>
      <c r="V115" s="5"/>
      <c r="W115" s="5"/>
      <c r="X115" s="5"/>
      <c r="Y115" s="5"/>
      <c r="Z115" s="5"/>
    </row>
    <row r="116" ht="14.25" customHeight="1">
      <c r="A116" s="299"/>
      <c r="B116" s="299"/>
      <c r="C116" s="299"/>
      <c r="D116" s="299"/>
      <c r="E116" s="299"/>
      <c r="F116" s="299"/>
      <c r="G116" s="299"/>
      <c r="H116" s="299"/>
      <c r="I116" s="299"/>
      <c r="J116" s="5"/>
      <c r="K116" s="5"/>
      <c r="L116" s="5"/>
      <c r="M116" s="5"/>
      <c r="N116" s="5"/>
      <c r="O116" s="5"/>
      <c r="P116" s="5"/>
      <c r="Q116" s="5"/>
      <c r="R116" s="5"/>
      <c r="S116" s="5"/>
      <c r="T116" s="5"/>
      <c r="U116" s="5"/>
      <c r="V116" s="5"/>
      <c r="W116" s="5"/>
      <c r="X116" s="5"/>
      <c r="Y116" s="5"/>
      <c r="Z116" s="5"/>
    </row>
    <row r="117" ht="14.25" customHeight="1">
      <c r="A117" s="299"/>
      <c r="B117" s="299"/>
      <c r="C117" s="299"/>
      <c r="D117" s="299"/>
      <c r="E117" s="299"/>
      <c r="F117" s="299"/>
      <c r="G117" s="299"/>
      <c r="H117" s="299"/>
      <c r="I117" s="299"/>
      <c r="J117" s="5"/>
      <c r="K117" s="5"/>
      <c r="L117" s="5"/>
      <c r="M117" s="5"/>
      <c r="N117" s="5"/>
      <c r="O117" s="5"/>
      <c r="P117" s="5"/>
      <c r="Q117" s="5"/>
      <c r="R117" s="5"/>
      <c r="S117" s="5"/>
      <c r="T117" s="5"/>
      <c r="U117" s="5"/>
      <c r="V117" s="5"/>
      <c r="W117" s="5"/>
      <c r="X117" s="5"/>
      <c r="Y117" s="5"/>
      <c r="Z117" s="5"/>
    </row>
    <row r="118" ht="14.25" customHeight="1">
      <c r="A118" s="299"/>
      <c r="B118" s="299"/>
      <c r="C118" s="299"/>
      <c r="D118" s="299"/>
      <c r="E118" s="299"/>
      <c r="F118" s="299"/>
      <c r="G118" s="299"/>
      <c r="H118" s="299"/>
      <c r="I118" s="299"/>
      <c r="J118" s="5"/>
      <c r="K118" s="5"/>
      <c r="L118" s="5"/>
      <c r="M118" s="5"/>
      <c r="N118" s="5"/>
      <c r="O118" s="5"/>
      <c r="P118" s="5"/>
      <c r="Q118" s="5"/>
      <c r="R118" s="5"/>
      <c r="S118" s="5"/>
      <c r="T118" s="5"/>
      <c r="U118" s="5"/>
      <c r="V118" s="5"/>
      <c r="W118" s="5"/>
      <c r="X118" s="5"/>
      <c r="Y118" s="5"/>
      <c r="Z118" s="5"/>
    </row>
    <row r="119" ht="14.25" customHeight="1">
      <c r="A119" s="299"/>
      <c r="B119" s="299"/>
      <c r="C119" s="299"/>
      <c r="D119" s="299"/>
      <c r="E119" s="299"/>
      <c r="F119" s="299"/>
      <c r="G119" s="299"/>
      <c r="H119" s="299"/>
      <c r="I119" s="299"/>
      <c r="J119" s="5"/>
      <c r="K119" s="5"/>
      <c r="L119" s="5"/>
      <c r="M119" s="5"/>
      <c r="N119" s="5"/>
      <c r="O119" s="5"/>
      <c r="P119" s="5"/>
      <c r="Q119" s="5"/>
      <c r="R119" s="5"/>
      <c r="S119" s="5"/>
      <c r="T119" s="5"/>
      <c r="U119" s="5"/>
      <c r="V119" s="5"/>
      <c r="W119" s="5"/>
      <c r="X119" s="5"/>
      <c r="Y119" s="5"/>
      <c r="Z119" s="5"/>
    </row>
    <row r="120" ht="14.25" customHeight="1">
      <c r="A120" s="299"/>
      <c r="B120" s="299"/>
      <c r="C120" s="299"/>
      <c r="D120" s="299"/>
      <c r="E120" s="299"/>
      <c r="F120" s="299"/>
      <c r="G120" s="299"/>
      <c r="H120" s="299"/>
      <c r="I120" s="299"/>
      <c r="J120" s="5"/>
      <c r="K120" s="5"/>
      <c r="L120" s="5"/>
      <c r="M120" s="5"/>
      <c r="N120" s="5"/>
      <c r="O120" s="5"/>
      <c r="P120" s="5"/>
      <c r="Q120" s="5"/>
      <c r="R120" s="5"/>
      <c r="S120" s="5"/>
      <c r="T120" s="5"/>
      <c r="U120" s="5"/>
      <c r="V120" s="5"/>
      <c r="W120" s="5"/>
      <c r="X120" s="5"/>
      <c r="Y120" s="5"/>
      <c r="Z120" s="5"/>
    </row>
    <row r="121" ht="14.25" customHeight="1">
      <c r="A121" s="299"/>
      <c r="B121" s="299"/>
      <c r="C121" s="299"/>
      <c r="D121" s="299"/>
      <c r="E121" s="299"/>
      <c r="F121" s="299"/>
      <c r="G121" s="299"/>
      <c r="H121" s="299"/>
      <c r="I121" s="299"/>
      <c r="J121" s="5"/>
      <c r="K121" s="5"/>
      <c r="L121" s="5"/>
      <c r="M121" s="5"/>
      <c r="N121" s="5"/>
      <c r="O121" s="5"/>
      <c r="P121" s="5"/>
      <c r="Q121" s="5"/>
      <c r="R121" s="5"/>
      <c r="S121" s="5"/>
      <c r="T121" s="5"/>
      <c r="U121" s="5"/>
      <c r="V121" s="5"/>
      <c r="W121" s="5"/>
      <c r="X121" s="5"/>
      <c r="Y121" s="5"/>
      <c r="Z121" s="5"/>
    </row>
    <row r="122" ht="14.25" customHeight="1">
      <c r="A122" s="299"/>
      <c r="B122" s="299"/>
      <c r="C122" s="299"/>
      <c r="D122" s="299"/>
      <c r="E122" s="299"/>
      <c r="F122" s="299"/>
      <c r="G122" s="299"/>
      <c r="H122" s="299"/>
      <c r="I122" s="299"/>
      <c r="J122" s="5"/>
      <c r="K122" s="5"/>
      <c r="L122" s="5"/>
      <c r="M122" s="5"/>
      <c r="N122" s="5"/>
      <c r="O122" s="5"/>
      <c r="P122" s="5"/>
      <c r="Q122" s="5"/>
      <c r="R122" s="5"/>
      <c r="S122" s="5"/>
      <c r="T122" s="5"/>
      <c r="U122" s="5"/>
      <c r="V122" s="5"/>
      <c r="W122" s="5"/>
      <c r="X122" s="5"/>
      <c r="Y122" s="5"/>
      <c r="Z122" s="5"/>
    </row>
    <row r="123" ht="14.25" customHeight="1">
      <c r="A123" s="299"/>
      <c r="B123" s="299"/>
      <c r="C123" s="299"/>
      <c r="D123" s="299"/>
      <c r="E123" s="299"/>
      <c r="F123" s="299"/>
      <c r="G123" s="299"/>
      <c r="H123" s="299"/>
      <c r="I123" s="299"/>
      <c r="J123" s="5"/>
      <c r="K123" s="5"/>
      <c r="L123" s="5"/>
      <c r="M123" s="5"/>
      <c r="N123" s="5"/>
      <c r="O123" s="5"/>
      <c r="P123" s="5"/>
      <c r="Q123" s="5"/>
      <c r="R123" s="5"/>
      <c r="S123" s="5"/>
      <c r="T123" s="5"/>
      <c r="U123" s="5"/>
      <c r="V123" s="5"/>
      <c r="W123" s="5"/>
      <c r="X123" s="5"/>
      <c r="Y123" s="5"/>
      <c r="Z123" s="5"/>
    </row>
    <row r="124" ht="14.25" customHeight="1">
      <c r="A124" s="299"/>
      <c r="B124" s="299"/>
      <c r="C124" s="299"/>
      <c r="D124" s="299"/>
      <c r="E124" s="299"/>
      <c r="F124" s="299"/>
      <c r="G124" s="299"/>
      <c r="H124" s="299"/>
      <c r="I124" s="299"/>
      <c r="J124" s="5"/>
      <c r="K124" s="5"/>
      <c r="L124" s="5"/>
      <c r="M124" s="5"/>
      <c r="N124" s="5"/>
      <c r="O124" s="5"/>
      <c r="P124" s="5"/>
      <c r="Q124" s="5"/>
      <c r="R124" s="5"/>
      <c r="S124" s="5"/>
      <c r="T124" s="5"/>
      <c r="U124" s="5"/>
      <c r="V124" s="5"/>
      <c r="W124" s="5"/>
      <c r="X124" s="5"/>
      <c r="Y124" s="5"/>
      <c r="Z124" s="5"/>
    </row>
    <row r="125" ht="14.25" customHeight="1">
      <c r="A125" s="299"/>
      <c r="B125" s="299"/>
      <c r="C125" s="299"/>
      <c r="D125" s="299"/>
      <c r="E125" s="299"/>
      <c r="F125" s="299"/>
      <c r="G125" s="299"/>
      <c r="H125" s="299"/>
      <c r="I125" s="299"/>
      <c r="J125" s="5"/>
      <c r="K125" s="5"/>
      <c r="L125" s="5"/>
      <c r="M125" s="5"/>
      <c r="N125" s="5"/>
      <c r="O125" s="5"/>
      <c r="P125" s="5"/>
      <c r="Q125" s="5"/>
      <c r="R125" s="5"/>
      <c r="S125" s="5"/>
      <c r="T125" s="5"/>
      <c r="U125" s="5"/>
      <c r="V125" s="5"/>
      <c r="W125" s="5"/>
      <c r="X125" s="5"/>
      <c r="Y125" s="5"/>
      <c r="Z125" s="5"/>
    </row>
    <row r="126" ht="14.25" customHeight="1">
      <c r="A126" s="299"/>
      <c r="B126" s="299"/>
      <c r="C126" s="299"/>
      <c r="D126" s="299"/>
      <c r="E126" s="299"/>
      <c r="F126" s="299"/>
      <c r="G126" s="299"/>
      <c r="H126" s="299"/>
      <c r="I126" s="299"/>
      <c r="J126" s="5"/>
      <c r="K126" s="5"/>
      <c r="L126" s="5"/>
      <c r="M126" s="5"/>
      <c r="N126" s="5"/>
      <c r="O126" s="5"/>
      <c r="P126" s="5"/>
      <c r="Q126" s="5"/>
      <c r="R126" s="5"/>
      <c r="S126" s="5"/>
      <c r="T126" s="5"/>
      <c r="U126" s="5"/>
      <c r="V126" s="5"/>
      <c r="W126" s="5"/>
      <c r="X126" s="5"/>
      <c r="Y126" s="5"/>
      <c r="Z126" s="5"/>
    </row>
    <row r="127" ht="14.25" customHeight="1">
      <c r="A127" s="299"/>
      <c r="B127" s="299"/>
      <c r="C127" s="299"/>
      <c r="D127" s="299"/>
      <c r="E127" s="299"/>
      <c r="F127" s="299"/>
      <c r="G127" s="299"/>
      <c r="H127" s="299"/>
      <c r="I127" s="299"/>
      <c r="J127" s="5"/>
      <c r="K127" s="5"/>
      <c r="L127" s="5"/>
      <c r="M127" s="5"/>
      <c r="N127" s="5"/>
      <c r="O127" s="5"/>
      <c r="P127" s="5"/>
      <c r="Q127" s="5"/>
      <c r="R127" s="5"/>
      <c r="S127" s="5"/>
      <c r="T127" s="5"/>
      <c r="U127" s="5"/>
      <c r="V127" s="5"/>
      <c r="W127" s="5"/>
      <c r="X127" s="5"/>
      <c r="Y127" s="5"/>
      <c r="Z127" s="5"/>
    </row>
    <row r="128" ht="14.25" customHeight="1">
      <c r="A128" s="299"/>
      <c r="B128" s="299"/>
      <c r="C128" s="299"/>
      <c r="D128" s="299"/>
      <c r="E128" s="299"/>
      <c r="F128" s="299"/>
      <c r="G128" s="299"/>
      <c r="H128" s="299"/>
      <c r="I128" s="299"/>
      <c r="J128" s="5"/>
      <c r="K128" s="5"/>
      <c r="L128" s="5"/>
      <c r="M128" s="5"/>
      <c r="N128" s="5"/>
      <c r="O128" s="5"/>
      <c r="P128" s="5"/>
      <c r="Q128" s="5"/>
      <c r="R128" s="5"/>
      <c r="S128" s="5"/>
      <c r="T128" s="5"/>
      <c r="U128" s="5"/>
      <c r="V128" s="5"/>
      <c r="W128" s="5"/>
      <c r="X128" s="5"/>
      <c r="Y128" s="5"/>
      <c r="Z128" s="5"/>
    </row>
    <row r="129" ht="14.25" customHeight="1">
      <c r="A129" s="299"/>
      <c r="B129" s="299"/>
      <c r="C129" s="299"/>
      <c r="D129" s="299"/>
      <c r="E129" s="299"/>
      <c r="F129" s="299"/>
      <c r="G129" s="299"/>
      <c r="H129" s="299"/>
      <c r="I129" s="299"/>
      <c r="J129" s="5"/>
      <c r="K129" s="5"/>
      <c r="L129" s="5"/>
      <c r="M129" s="5"/>
      <c r="N129" s="5"/>
      <c r="O129" s="5"/>
      <c r="P129" s="5"/>
      <c r="Q129" s="5"/>
      <c r="R129" s="5"/>
      <c r="S129" s="5"/>
      <c r="T129" s="5"/>
      <c r="U129" s="5"/>
      <c r="V129" s="5"/>
      <c r="W129" s="5"/>
      <c r="X129" s="5"/>
      <c r="Y129" s="5"/>
      <c r="Z129" s="5"/>
    </row>
    <row r="130" ht="14.25" customHeight="1">
      <c r="A130" s="299"/>
      <c r="B130" s="299"/>
      <c r="C130" s="299"/>
      <c r="D130" s="299"/>
      <c r="E130" s="299"/>
      <c r="F130" s="299"/>
      <c r="G130" s="299"/>
      <c r="H130" s="299"/>
      <c r="I130" s="299"/>
      <c r="J130" s="5"/>
      <c r="K130" s="5"/>
      <c r="L130" s="5"/>
      <c r="M130" s="5"/>
      <c r="N130" s="5"/>
      <c r="O130" s="5"/>
      <c r="P130" s="5"/>
      <c r="Q130" s="5"/>
      <c r="R130" s="5"/>
      <c r="S130" s="5"/>
      <c r="T130" s="5"/>
      <c r="U130" s="5"/>
      <c r="V130" s="5"/>
      <c r="W130" s="5"/>
      <c r="X130" s="5"/>
      <c r="Y130" s="5"/>
      <c r="Z130" s="5"/>
    </row>
    <row r="131" ht="14.25" customHeight="1">
      <c r="A131" s="299"/>
      <c r="B131" s="299"/>
      <c r="C131" s="299"/>
      <c r="D131" s="299"/>
      <c r="E131" s="299"/>
      <c r="F131" s="299"/>
      <c r="G131" s="299"/>
      <c r="H131" s="299"/>
      <c r="I131" s="299"/>
      <c r="J131" s="5"/>
      <c r="K131" s="5"/>
      <c r="L131" s="5"/>
      <c r="M131" s="5"/>
      <c r="N131" s="5"/>
      <c r="O131" s="5"/>
      <c r="P131" s="5"/>
      <c r="Q131" s="5"/>
      <c r="R131" s="5"/>
      <c r="S131" s="5"/>
      <c r="T131" s="5"/>
      <c r="U131" s="5"/>
      <c r="V131" s="5"/>
      <c r="W131" s="5"/>
      <c r="X131" s="5"/>
      <c r="Y131" s="5"/>
      <c r="Z131" s="5"/>
    </row>
    <row r="132" ht="14.25" customHeight="1">
      <c r="A132" s="299"/>
      <c r="B132" s="299"/>
      <c r="C132" s="299"/>
      <c r="D132" s="299"/>
      <c r="E132" s="299"/>
      <c r="F132" s="299"/>
      <c r="G132" s="299"/>
      <c r="H132" s="299"/>
      <c r="I132" s="299"/>
      <c r="J132" s="5"/>
      <c r="K132" s="5"/>
      <c r="L132" s="5"/>
      <c r="M132" s="5"/>
      <c r="N132" s="5"/>
      <c r="O132" s="5"/>
      <c r="P132" s="5"/>
      <c r="Q132" s="5"/>
      <c r="R132" s="5"/>
      <c r="S132" s="5"/>
      <c r="T132" s="5"/>
      <c r="U132" s="5"/>
      <c r="V132" s="5"/>
      <c r="W132" s="5"/>
      <c r="X132" s="5"/>
      <c r="Y132" s="5"/>
      <c r="Z132" s="5"/>
    </row>
    <row r="133" ht="14.25" customHeight="1">
      <c r="A133" s="299"/>
      <c r="B133" s="299"/>
      <c r="C133" s="299"/>
      <c r="D133" s="299"/>
      <c r="E133" s="299"/>
      <c r="F133" s="299"/>
      <c r="G133" s="299"/>
      <c r="H133" s="299"/>
      <c r="I133" s="299"/>
      <c r="J133" s="5"/>
      <c r="K133" s="5"/>
      <c r="L133" s="5"/>
      <c r="M133" s="5"/>
      <c r="N133" s="5"/>
      <c r="O133" s="5"/>
      <c r="P133" s="5"/>
      <c r="Q133" s="5"/>
      <c r="R133" s="5"/>
      <c r="S133" s="5"/>
      <c r="T133" s="5"/>
      <c r="U133" s="5"/>
      <c r="V133" s="5"/>
      <c r="W133" s="5"/>
      <c r="X133" s="5"/>
      <c r="Y133" s="5"/>
      <c r="Z133" s="5"/>
    </row>
    <row r="134" ht="14.25" customHeight="1">
      <c r="A134" s="299"/>
      <c r="B134" s="299"/>
      <c r="C134" s="299"/>
      <c r="D134" s="299"/>
      <c r="E134" s="299"/>
      <c r="F134" s="299"/>
      <c r="G134" s="299"/>
      <c r="H134" s="299"/>
      <c r="I134" s="299"/>
      <c r="J134" s="5"/>
      <c r="K134" s="5"/>
      <c r="L134" s="5"/>
      <c r="M134" s="5"/>
      <c r="N134" s="5"/>
      <c r="O134" s="5"/>
      <c r="P134" s="5"/>
      <c r="Q134" s="5"/>
      <c r="R134" s="5"/>
      <c r="S134" s="5"/>
      <c r="T134" s="5"/>
      <c r="U134" s="5"/>
      <c r="V134" s="5"/>
      <c r="W134" s="5"/>
      <c r="X134" s="5"/>
      <c r="Y134" s="5"/>
      <c r="Z134" s="5"/>
    </row>
    <row r="135" ht="14.25" customHeight="1">
      <c r="A135" s="299"/>
      <c r="B135" s="299"/>
      <c r="C135" s="299"/>
      <c r="D135" s="299"/>
      <c r="E135" s="299"/>
      <c r="F135" s="299"/>
      <c r="G135" s="299"/>
      <c r="H135" s="299"/>
      <c r="I135" s="299"/>
      <c r="J135" s="5"/>
      <c r="K135" s="5"/>
      <c r="L135" s="5"/>
      <c r="M135" s="5"/>
      <c r="N135" s="5"/>
      <c r="O135" s="5"/>
      <c r="P135" s="5"/>
      <c r="Q135" s="5"/>
      <c r="R135" s="5"/>
      <c r="S135" s="5"/>
      <c r="T135" s="5"/>
      <c r="U135" s="5"/>
      <c r="V135" s="5"/>
      <c r="W135" s="5"/>
      <c r="X135" s="5"/>
      <c r="Y135" s="5"/>
      <c r="Z135" s="5"/>
    </row>
    <row r="136" ht="14.25" customHeight="1">
      <c r="A136" s="299"/>
      <c r="B136" s="299"/>
      <c r="C136" s="299"/>
      <c r="D136" s="299"/>
      <c r="E136" s="299"/>
      <c r="F136" s="299"/>
      <c r="G136" s="299"/>
      <c r="H136" s="299"/>
      <c r="I136" s="299"/>
      <c r="J136" s="5"/>
      <c r="K136" s="5"/>
      <c r="L136" s="5"/>
      <c r="M136" s="5"/>
      <c r="N136" s="5"/>
      <c r="O136" s="5"/>
      <c r="P136" s="5"/>
      <c r="Q136" s="5"/>
      <c r="R136" s="5"/>
      <c r="S136" s="5"/>
      <c r="T136" s="5"/>
      <c r="U136" s="5"/>
      <c r="V136" s="5"/>
      <c r="W136" s="5"/>
      <c r="X136" s="5"/>
      <c r="Y136" s="5"/>
      <c r="Z136" s="5"/>
    </row>
    <row r="137" ht="14.25" customHeight="1">
      <c r="A137" s="299"/>
      <c r="B137" s="299"/>
      <c r="C137" s="299"/>
      <c r="D137" s="299"/>
      <c r="E137" s="299"/>
      <c r="F137" s="299"/>
      <c r="G137" s="299"/>
      <c r="H137" s="299"/>
      <c r="I137" s="299"/>
      <c r="J137" s="5"/>
      <c r="K137" s="5"/>
      <c r="L137" s="5"/>
      <c r="M137" s="5"/>
      <c r="N137" s="5"/>
      <c r="O137" s="5"/>
      <c r="P137" s="5"/>
      <c r="Q137" s="5"/>
      <c r="R137" s="5"/>
      <c r="S137" s="5"/>
      <c r="T137" s="5"/>
      <c r="U137" s="5"/>
      <c r="V137" s="5"/>
      <c r="W137" s="5"/>
      <c r="X137" s="5"/>
      <c r="Y137" s="5"/>
      <c r="Z137" s="5"/>
    </row>
    <row r="138" ht="14.25" customHeight="1">
      <c r="A138" s="299"/>
      <c r="B138" s="299"/>
      <c r="C138" s="299"/>
      <c r="D138" s="299"/>
      <c r="E138" s="299"/>
      <c r="F138" s="299"/>
      <c r="G138" s="299"/>
      <c r="H138" s="299"/>
      <c r="I138" s="299"/>
      <c r="J138" s="5"/>
      <c r="K138" s="5"/>
      <c r="L138" s="5"/>
      <c r="M138" s="5"/>
      <c r="N138" s="5"/>
      <c r="O138" s="5"/>
      <c r="P138" s="5"/>
      <c r="Q138" s="5"/>
      <c r="R138" s="5"/>
      <c r="S138" s="5"/>
      <c r="T138" s="5"/>
      <c r="U138" s="5"/>
      <c r="V138" s="5"/>
      <c r="W138" s="5"/>
      <c r="X138" s="5"/>
      <c r="Y138" s="5"/>
      <c r="Z138" s="5"/>
    </row>
    <row r="139" ht="14.25" customHeight="1">
      <c r="A139" s="299"/>
      <c r="B139" s="299"/>
      <c r="C139" s="299"/>
      <c r="D139" s="299"/>
      <c r="E139" s="299"/>
      <c r="F139" s="299"/>
      <c r="G139" s="299"/>
      <c r="H139" s="299"/>
      <c r="I139" s="299"/>
      <c r="J139" s="5"/>
      <c r="K139" s="5"/>
      <c r="L139" s="5"/>
      <c r="M139" s="5"/>
      <c r="N139" s="5"/>
      <c r="O139" s="5"/>
      <c r="P139" s="5"/>
      <c r="Q139" s="5"/>
      <c r="R139" s="5"/>
      <c r="S139" s="5"/>
      <c r="T139" s="5"/>
      <c r="U139" s="5"/>
      <c r="V139" s="5"/>
      <c r="W139" s="5"/>
      <c r="X139" s="5"/>
      <c r="Y139" s="5"/>
      <c r="Z139" s="5"/>
    </row>
    <row r="140" ht="14.25" customHeight="1">
      <c r="A140" s="299"/>
      <c r="B140" s="299"/>
      <c r="C140" s="299"/>
      <c r="D140" s="299"/>
      <c r="E140" s="299"/>
      <c r="F140" s="299"/>
      <c r="G140" s="299"/>
      <c r="H140" s="299"/>
      <c r="I140" s="299"/>
      <c r="J140" s="5"/>
      <c r="K140" s="5"/>
      <c r="L140" s="5"/>
      <c r="M140" s="5"/>
      <c r="N140" s="5"/>
      <c r="O140" s="5"/>
      <c r="P140" s="5"/>
      <c r="Q140" s="5"/>
      <c r="R140" s="5"/>
      <c r="S140" s="5"/>
      <c r="T140" s="5"/>
      <c r="U140" s="5"/>
      <c r="V140" s="5"/>
      <c r="W140" s="5"/>
      <c r="X140" s="5"/>
      <c r="Y140" s="5"/>
      <c r="Z140" s="5"/>
    </row>
    <row r="141" ht="14.25" customHeight="1">
      <c r="A141" s="299"/>
      <c r="B141" s="299"/>
      <c r="C141" s="299"/>
      <c r="D141" s="299"/>
      <c r="E141" s="299"/>
      <c r="F141" s="299"/>
      <c r="G141" s="299"/>
      <c r="H141" s="299"/>
      <c r="I141" s="299"/>
      <c r="J141" s="5"/>
      <c r="K141" s="5"/>
      <c r="L141" s="5"/>
      <c r="M141" s="5"/>
      <c r="N141" s="5"/>
      <c r="O141" s="5"/>
      <c r="P141" s="5"/>
      <c r="Q141" s="5"/>
      <c r="R141" s="5"/>
      <c r="S141" s="5"/>
      <c r="T141" s="5"/>
      <c r="U141" s="5"/>
      <c r="V141" s="5"/>
      <c r="W141" s="5"/>
      <c r="X141" s="5"/>
      <c r="Y141" s="5"/>
      <c r="Z141" s="5"/>
    </row>
    <row r="142" ht="14.25" customHeight="1">
      <c r="A142" s="299"/>
      <c r="B142" s="299"/>
      <c r="C142" s="299"/>
      <c r="D142" s="299"/>
      <c r="E142" s="299"/>
      <c r="F142" s="299"/>
      <c r="G142" s="299"/>
      <c r="H142" s="299"/>
      <c r="I142" s="299"/>
      <c r="J142" s="5"/>
      <c r="K142" s="5"/>
      <c r="L142" s="5"/>
      <c r="M142" s="5"/>
      <c r="N142" s="5"/>
      <c r="O142" s="5"/>
      <c r="P142" s="5"/>
      <c r="Q142" s="5"/>
      <c r="R142" s="5"/>
      <c r="S142" s="5"/>
      <c r="T142" s="5"/>
      <c r="U142" s="5"/>
      <c r="V142" s="5"/>
      <c r="W142" s="5"/>
      <c r="X142" s="5"/>
      <c r="Y142" s="5"/>
      <c r="Z142" s="5"/>
    </row>
    <row r="143" ht="14.25" customHeight="1">
      <c r="A143" s="299"/>
      <c r="B143" s="299"/>
      <c r="C143" s="299"/>
      <c r="D143" s="299"/>
      <c r="E143" s="299"/>
      <c r="F143" s="299"/>
      <c r="G143" s="299"/>
      <c r="H143" s="299"/>
      <c r="I143" s="299"/>
      <c r="J143" s="5"/>
      <c r="K143" s="5"/>
      <c r="L143" s="5"/>
      <c r="M143" s="5"/>
      <c r="N143" s="5"/>
      <c r="O143" s="5"/>
      <c r="P143" s="5"/>
      <c r="Q143" s="5"/>
      <c r="R143" s="5"/>
      <c r="S143" s="5"/>
      <c r="T143" s="5"/>
      <c r="U143" s="5"/>
      <c r="V143" s="5"/>
      <c r="W143" s="5"/>
      <c r="X143" s="5"/>
      <c r="Y143" s="5"/>
      <c r="Z143" s="5"/>
    </row>
    <row r="144" ht="14.25" customHeight="1">
      <c r="A144" s="299"/>
      <c r="B144" s="299"/>
      <c r="C144" s="299"/>
      <c r="D144" s="299"/>
      <c r="E144" s="299"/>
      <c r="F144" s="299"/>
      <c r="G144" s="299"/>
      <c r="H144" s="299"/>
      <c r="I144" s="299"/>
      <c r="J144" s="5"/>
      <c r="K144" s="5"/>
      <c r="L144" s="5"/>
      <c r="M144" s="5"/>
      <c r="N144" s="5"/>
      <c r="O144" s="5"/>
      <c r="P144" s="5"/>
      <c r="Q144" s="5"/>
      <c r="R144" s="5"/>
      <c r="S144" s="5"/>
      <c r="T144" s="5"/>
      <c r="U144" s="5"/>
      <c r="V144" s="5"/>
      <c r="W144" s="5"/>
      <c r="X144" s="5"/>
      <c r="Y144" s="5"/>
      <c r="Z144" s="5"/>
    </row>
    <row r="145" ht="14.25" customHeight="1">
      <c r="A145" s="299"/>
      <c r="B145" s="299"/>
      <c r="C145" s="299"/>
      <c r="D145" s="299"/>
      <c r="E145" s="299"/>
      <c r="F145" s="299"/>
      <c r="G145" s="299"/>
      <c r="H145" s="299"/>
      <c r="I145" s="299"/>
      <c r="J145" s="5"/>
      <c r="K145" s="5"/>
      <c r="L145" s="5"/>
      <c r="M145" s="5"/>
      <c r="N145" s="5"/>
      <c r="O145" s="5"/>
      <c r="P145" s="5"/>
      <c r="Q145" s="5"/>
      <c r="R145" s="5"/>
      <c r="S145" s="5"/>
      <c r="T145" s="5"/>
      <c r="U145" s="5"/>
      <c r="V145" s="5"/>
      <c r="W145" s="5"/>
      <c r="X145" s="5"/>
      <c r="Y145" s="5"/>
      <c r="Z145" s="5"/>
    </row>
    <row r="146" ht="14.25" customHeight="1">
      <c r="A146" s="299"/>
      <c r="B146" s="299"/>
      <c r="C146" s="299"/>
      <c r="D146" s="299"/>
      <c r="E146" s="299"/>
      <c r="F146" s="299"/>
      <c r="G146" s="299"/>
      <c r="H146" s="299"/>
      <c r="I146" s="299"/>
      <c r="J146" s="5"/>
      <c r="K146" s="5"/>
      <c r="L146" s="5"/>
      <c r="M146" s="5"/>
      <c r="N146" s="5"/>
      <c r="O146" s="5"/>
      <c r="P146" s="5"/>
      <c r="Q146" s="5"/>
      <c r="R146" s="5"/>
      <c r="S146" s="5"/>
      <c r="T146" s="5"/>
      <c r="U146" s="5"/>
      <c r="V146" s="5"/>
      <c r="W146" s="5"/>
      <c r="X146" s="5"/>
      <c r="Y146" s="5"/>
      <c r="Z146" s="5"/>
    </row>
    <row r="147" ht="14.25" customHeight="1">
      <c r="A147" s="299"/>
      <c r="B147" s="299"/>
      <c r="C147" s="299"/>
      <c r="D147" s="299"/>
      <c r="E147" s="299"/>
      <c r="F147" s="299"/>
      <c r="G147" s="299"/>
      <c r="H147" s="299"/>
      <c r="I147" s="299"/>
      <c r="J147" s="5"/>
      <c r="K147" s="5"/>
      <c r="L147" s="5"/>
      <c r="M147" s="5"/>
      <c r="N147" s="5"/>
      <c r="O147" s="5"/>
      <c r="P147" s="5"/>
      <c r="Q147" s="5"/>
      <c r="R147" s="5"/>
      <c r="S147" s="5"/>
      <c r="T147" s="5"/>
      <c r="U147" s="5"/>
      <c r="V147" s="5"/>
      <c r="W147" s="5"/>
      <c r="X147" s="5"/>
      <c r="Y147" s="5"/>
      <c r="Z147" s="5"/>
    </row>
    <row r="148" ht="14.25" customHeight="1">
      <c r="A148" s="299"/>
      <c r="B148" s="299"/>
      <c r="C148" s="299"/>
      <c r="D148" s="299"/>
      <c r="E148" s="299"/>
      <c r="F148" s="299"/>
      <c r="G148" s="299"/>
      <c r="H148" s="299"/>
      <c r="I148" s="299"/>
      <c r="J148" s="5"/>
      <c r="K148" s="5"/>
      <c r="L148" s="5"/>
      <c r="M148" s="5"/>
      <c r="N148" s="5"/>
      <c r="O148" s="5"/>
      <c r="P148" s="5"/>
      <c r="Q148" s="5"/>
      <c r="R148" s="5"/>
      <c r="S148" s="5"/>
      <c r="T148" s="5"/>
      <c r="U148" s="5"/>
      <c r="V148" s="5"/>
      <c r="W148" s="5"/>
      <c r="X148" s="5"/>
      <c r="Y148" s="5"/>
      <c r="Z148" s="5"/>
    </row>
    <row r="149" ht="14.25" customHeight="1">
      <c r="A149" s="299"/>
      <c r="B149" s="299"/>
      <c r="C149" s="299"/>
      <c r="D149" s="299"/>
      <c r="E149" s="299"/>
      <c r="F149" s="299"/>
      <c r="G149" s="299"/>
      <c r="H149" s="299"/>
      <c r="I149" s="299"/>
      <c r="J149" s="5"/>
      <c r="K149" s="5"/>
      <c r="L149" s="5"/>
      <c r="M149" s="5"/>
      <c r="N149" s="5"/>
      <c r="O149" s="5"/>
      <c r="P149" s="5"/>
      <c r="Q149" s="5"/>
      <c r="R149" s="5"/>
      <c r="S149" s="5"/>
      <c r="T149" s="5"/>
      <c r="U149" s="5"/>
      <c r="V149" s="5"/>
      <c r="W149" s="5"/>
      <c r="X149" s="5"/>
      <c r="Y149" s="5"/>
      <c r="Z149" s="5"/>
    </row>
    <row r="150" ht="14.25" customHeight="1">
      <c r="A150" s="299"/>
      <c r="B150" s="299"/>
      <c r="C150" s="299"/>
      <c r="D150" s="299"/>
      <c r="E150" s="299"/>
      <c r="F150" s="299"/>
      <c r="G150" s="299"/>
      <c r="H150" s="299"/>
      <c r="I150" s="299"/>
      <c r="J150" s="5"/>
      <c r="K150" s="5"/>
      <c r="L150" s="5"/>
      <c r="M150" s="5"/>
      <c r="N150" s="5"/>
      <c r="O150" s="5"/>
      <c r="P150" s="5"/>
      <c r="Q150" s="5"/>
      <c r="R150" s="5"/>
      <c r="S150" s="5"/>
      <c r="T150" s="5"/>
      <c r="U150" s="5"/>
      <c r="V150" s="5"/>
      <c r="W150" s="5"/>
      <c r="X150" s="5"/>
      <c r="Y150" s="5"/>
      <c r="Z150" s="5"/>
    </row>
    <row r="151" ht="14.25" customHeight="1">
      <c r="A151" s="299"/>
      <c r="B151" s="299"/>
      <c r="C151" s="299"/>
      <c r="D151" s="299"/>
      <c r="E151" s="299"/>
      <c r="F151" s="299"/>
      <c r="G151" s="299"/>
      <c r="H151" s="299"/>
      <c r="I151" s="299"/>
      <c r="J151" s="5"/>
      <c r="K151" s="5"/>
      <c r="L151" s="5"/>
      <c r="M151" s="5"/>
      <c r="N151" s="5"/>
      <c r="O151" s="5"/>
      <c r="P151" s="5"/>
      <c r="Q151" s="5"/>
      <c r="R151" s="5"/>
      <c r="S151" s="5"/>
      <c r="T151" s="5"/>
      <c r="U151" s="5"/>
      <c r="V151" s="5"/>
      <c r="W151" s="5"/>
      <c r="X151" s="5"/>
      <c r="Y151" s="5"/>
      <c r="Z151" s="5"/>
    </row>
    <row r="152" ht="14.25" customHeight="1">
      <c r="A152" s="299"/>
      <c r="B152" s="299"/>
      <c r="C152" s="299"/>
      <c r="D152" s="299"/>
      <c r="E152" s="299"/>
      <c r="F152" s="299"/>
      <c r="G152" s="299"/>
      <c r="H152" s="299"/>
      <c r="I152" s="299"/>
      <c r="J152" s="5"/>
      <c r="K152" s="5"/>
      <c r="L152" s="5"/>
      <c r="M152" s="5"/>
      <c r="N152" s="5"/>
      <c r="O152" s="5"/>
      <c r="P152" s="5"/>
      <c r="Q152" s="5"/>
      <c r="R152" s="5"/>
      <c r="S152" s="5"/>
      <c r="T152" s="5"/>
      <c r="U152" s="5"/>
      <c r="V152" s="5"/>
      <c r="W152" s="5"/>
      <c r="X152" s="5"/>
      <c r="Y152" s="5"/>
      <c r="Z152" s="5"/>
    </row>
    <row r="153" ht="14.25" customHeight="1">
      <c r="A153" s="299"/>
      <c r="B153" s="299"/>
      <c r="C153" s="299"/>
      <c r="D153" s="299"/>
      <c r="E153" s="299"/>
      <c r="F153" s="299"/>
      <c r="G153" s="299"/>
      <c r="H153" s="299"/>
      <c r="I153" s="299"/>
      <c r="J153" s="5"/>
      <c r="K153" s="5"/>
      <c r="L153" s="5"/>
      <c r="M153" s="5"/>
      <c r="N153" s="5"/>
      <c r="O153" s="5"/>
      <c r="P153" s="5"/>
      <c r="Q153" s="5"/>
      <c r="R153" s="5"/>
      <c r="S153" s="5"/>
      <c r="T153" s="5"/>
      <c r="U153" s="5"/>
      <c r="V153" s="5"/>
      <c r="W153" s="5"/>
      <c r="X153" s="5"/>
      <c r="Y153" s="5"/>
      <c r="Z153" s="5"/>
    </row>
    <row r="154" ht="14.25" customHeight="1">
      <c r="A154" s="299"/>
      <c r="B154" s="299"/>
      <c r="C154" s="299"/>
      <c r="D154" s="299"/>
      <c r="E154" s="299"/>
      <c r="F154" s="299"/>
      <c r="G154" s="299"/>
      <c r="H154" s="299"/>
      <c r="I154" s="299"/>
      <c r="J154" s="5"/>
      <c r="K154" s="5"/>
      <c r="L154" s="5"/>
      <c r="M154" s="5"/>
      <c r="N154" s="5"/>
      <c r="O154" s="5"/>
      <c r="P154" s="5"/>
      <c r="Q154" s="5"/>
      <c r="R154" s="5"/>
      <c r="S154" s="5"/>
      <c r="T154" s="5"/>
      <c r="U154" s="5"/>
      <c r="V154" s="5"/>
      <c r="W154" s="5"/>
      <c r="X154" s="5"/>
      <c r="Y154" s="5"/>
      <c r="Z154" s="5"/>
    </row>
    <row r="155" ht="14.25" customHeight="1">
      <c r="A155" s="299"/>
      <c r="B155" s="299"/>
      <c r="C155" s="299"/>
      <c r="D155" s="299"/>
      <c r="E155" s="299"/>
      <c r="F155" s="299"/>
      <c r="G155" s="299"/>
      <c r="H155" s="299"/>
      <c r="I155" s="299"/>
      <c r="J155" s="5"/>
      <c r="K155" s="5"/>
      <c r="L155" s="5"/>
      <c r="M155" s="5"/>
      <c r="N155" s="5"/>
      <c r="O155" s="5"/>
      <c r="P155" s="5"/>
      <c r="Q155" s="5"/>
      <c r="R155" s="5"/>
      <c r="S155" s="5"/>
      <c r="T155" s="5"/>
      <c r="U155" s="5"/>
      <c r="V155" s="5"/>
      <c r="W155" s="5"/>
      <c r="X155" s="5"/>
      <c r="Y155" s="5"/>
      <c r="Z155" s="5"/>
    </row>
    <row r="156" ht="14.25" customHeight="1">
      <c r="A156" s="299"/>
      <c r="B156" s="299"/>
      <c r="C156" s="299"/>
      <c r="D156" s="299"/>
      <c r="E156" s="299"/>
      <c r="F156" s="299"/>
      <c r="G156" s="299"/>
      <c r="H156" s="299"/>
      <c r="I156" s="299"/>
      <c r="J156" s="5"/>
      <c r="K156" s="5"/>
      <c r="L156" s="5"/>
      <c r="M156" s="5"/>
      <c r="N156" s="5"/>
      <c r="O156" s="5"/>
      <c r="P156" s="5"/>
      <c r="Q156" s="5"/>
      <c r="R156" s="5"/>
      <c r="S156" s="5"/>
      <c r="T156" s="5"/>
      <c r="U156" s="5"/>
      <c r="V156" s="5"/>
      <c r="W156" s="5"/>
      <c r="X156" s="5"/>
      <c r="Y156" s="5"/>
      <c r="Z156" s="5"/>
    </row>
    <row r="157" ht="14.25" customHeight="1">
      <c r="A157" s="299"/>
      <c r="B157" s="299"/>
      <c r="C157" s="299"/>
      <c r="D157" s="299"/>
      <c r="E157" s="299"/>
      <c r="F157" s="299"/>
      <c r="G157" s="299"/>
      <c r="H157" s="299"/>
      <c r="I157" s="299"/>
      <c r="J157" s="5"/>
      <c r="K157" s="5"/>
      <c r="L157" s="5"/>
      <c r="M157" s="5"/>
      <c r="N157" s="5"/>
      <c r="O157" s="5"/>
      <c r="P157" s="5"/>
      <c r="Q157" s="5"/>
      <c r="R157" s="5"/>
      <c r="S157" s="5"/>
      <c r="T157" s="5"/>
      <c r="U157" s="5"/>
      <c r="V157" s="5"/>
      <c r="W157" s="5"/>
      <c r="X157" s="5"/>
      <c r="Y157" s="5"/>
      <c r="Z157" s="5"/>
    </row>
    <row r="158" ht="14.25" customHeight="1">
      <c r="A158" s="299"/>
      <c r="B158" s="299"/>
      <c r="C158" s="299"/>
      <c r="D158" s="299"/>
      <c r="E158" s="299"/>
      <c r="F158" s="299"/>
      <c r="G158" s="299"/>
      <c r="H158" s="299"/>
      <c r="I158" s="299"/>
      <c r="J158" s="5"/>
      <c r="K158" s="5"/>
      <c r="L158" s="5"/>
      <c r="M158" s="5"/>
      <c r="N158" s="5"/>
      <c r="O158" s="5"/>
      <c r="P158" s="5"/>
      <c r="Q158" s="5"/>
      <c r="R158" s="5"/>
      <c r="S158" s="5"/>
      <c r="T158" s="5"/>
      <c r="U158" s="5"/>
      <c r="V158" s="5"/>
      <c r="W158" s="5"/>
      <c r="X158" s="5"/>
      <c r="Y158" s="5"/>
      <c r="Z158" s="5"/>
    </row>
    <row r="159" ht="14.25" customHeight="1">
      <c r="A159" s="299"/>
      <c r="B159" s="299"/>
      <c r="C159" s="299"/>
      <c r="D159" s="299"/>
      <c r="E159" s="299"/>
      <c r="F159" s="299"/>
      <c r="G159" s="299"/>
      <c r="H159" s="299"/>
      <c r="I159" s="299"/>
      <c r="J159" s="5"/>
      <c r="K159" s="5"/>
      <c r="L159" s="5"/>
      <c r="M159" s="5"/>
      <c r="N159" s="5"/>
      <c r="O159" s="5"/>
      <c r="P159" s="5"/>
      <c r="Q159" s="5"/>
      <c r="R159" s="5"/>
      <c r="S159" s="5"/>
      <c r="T159" s="5"/>
      <c r="U159" s="5"/>
      <c r="V159" s="5"/>
      <c r="W159" s="5"/>
      <c r="X159" s="5"/>
      <c r="Y159" s="5"/>
      <c r="Z159" s="5"/>
    </row>
    <row r="160" ht="14.25" customHeight="1">
      <c r="A160" s="299"/>
      <c r="B160" s="299"/>
      <c r="C160" s="299"/>
      <c r="D160" s="299"/>
      <c r="E160" s="299"/>
      <c r="F160" s="299"/>
      <c r="G160" s="299"/>
      <c r="H160" s="299"/>
      <c r="I160" s="299"/>
      <c r="J160" s="5"/>
      <c r="K160" s="5"/>
      <c r="L160" s="5"/>
      <c r="M160" s="5"/>
      <c r="N160" s="5"/>
      <c r="O160" s="5"/>
      <c r="P160" s="5"/>
      <c r="Q160" s="5"/>
      <c r="R160" s="5"/>
      <c r="S160" s="5"/>
      <c r="T160" s="5"/>
      <c r="U160" s="5"/>
      <c r="V160" s="5"/>
      <c r="W160" s="5"/>
      <c r="X160" s="5"/>
      <c r="Y160" s="5"/>
      <c r="Z160" s="5"/>
    </row>
    <row r="161" ht="14.25" customHeight="1">
      <c r="A161" s="299"/>
      <c r="B161" s="299"/>
      <c r="C161" s="299"/>
      <c r="D161" s="299"/>
      <c r="E161" s="299"/>
      <c r="F161" s="299"/>
      <c r="G161" s="299"/>
      <c r="H161" s="299"/>
      <c r="I161" s="299"/>
      <c r="J161" s="5"/>
      <c r="K161" s="5"/>
      <c r="L161" s="5"/>
      <c r="M161" s="5"/>
      <c r="N161" s="5"/>
      <c r="O161" s="5"/>
      <c r="P161" s="5"/>
      <c r="Q161" s="5"/>
      <c r="R161" s="5"/>
      <c r="S161" s="5"/>
      <c r="T161" s="5"/>
      <c r="U161" s="5"/>
      <c r="V161" s="5"/>
      <c r="W161" s="5"/>
      <c r="X161" s="5"/>
      <c r="Y161" s="5"/>
      <c r="Z161" s="5"/>
    </row>
    <row r="162" ht="14.25" customHeight="1">
      <c r="A162" s="299"/>
      <c r="B162" s="299"/>
      <c r="C162" s="299"/>
      <c r="D162" s="299"/>
      <c r="E162" s="299"/>
      <c r="F162" s="299"/>
      <c r="G162" s="299"/>
      <c r="H162" s="299"/>
      <c r="I162" s="299"/>
      <c r="J162" s="5"/>
      <c r="K162" s="5"/>
      <c r="L162" s="5"/>
      <c r="M162" s="5"/>
      <c r="N162" s="5"/>
      <c r="O162" s="5"/>
      <c r="P162" s="5"/>
      <c r="Q162" s="5"/>
      <c r="R162" s="5"/>
      <c r="S162" s="5"/>
      <c r="T162" s="5"/>
      <c r="U162" s="5"/>
      <c r="V162" s="5"/>
      <c r="W162" s="5"/>
      <c r="X162" s="5"/>
      <c r="Y162" s="5"/>
      <c r="Z162" s="5"/>
    </row>
    <row r="163" ht="14.25" customHeight="1">
      <c r="A163" s="299"/>
      <c r="B163" s="299"/>
      <c r="C163" s="299"/>
      <c r="D163" s="299"/>
      <c r="E163" s="299"/>
      <c r="F163" s="299"/>
      <c r="G163" s="299"/>
      <c r="H163" s="299"/>
      <c r="I163" s="299"/>
      <c r="J163" s="5"/>
      <c r="K163" s="5"/>
      <c r="L163" s="5"/>
      <c r="M163" s="5"/>
      <c r="N163" s="5"/>
      <c r="O163" s="5"/>
      <c r="P163" s="5"/>
      <c r="Q163" s="5"/>
      <c r="R163" s="5"/>
      <c r="S163" s="5"/>
      <c r="T163" s="5"/>
      <c r="U163" s="5"/>
      <c r="V163" s="5"/>
      <c r="W163" s="5"/>
      <c r="X163" s="5"/>
      <c r="Y163" s="5"/>
      <c r="Z163" s="5"/>
    </row>
    <row r="164" ht="14.25" customHeight="1">
      <c r="A164" s="299"/>
      <c r="B164" s="299"/>
      <c r="C164" s="299"/>
      <c r="D164" s="299"/>
      <c r="E164" s="299"/>
      <c r="F164" s="299"/>
      <c r="G164" s="299"/>
      <c r="H164" s="299"/>
      <c r="I164" s="299"/>
      <c r="J164" s="5"/>
      <c r="K164" s="5"/>
      <c r="L164" s="5"/>
      <c r="M164" s="5"/>
      <c r="N164" s="5"/>
      <c r="O164" s="5"/>
      <c r="P164" s="5"/>
      <c r="Q164" s="5"/>
      <c r="R164" s="5"/>
      <c r="S164" s="5"/>
      <c r="T164" s="5"/>
      <c r="U164" s="5"/>
      <c r="V164" s="5"/>
      <c r="W164" s="5"/>
      <c r="X164" s="5"/>
      <c r="Y164" s="5"/>
      <c r="Z164" s="5"/>
    </row>
    <row r="165" ht="14.25" customHeight="1">
      <c r="A165" s="299"/>
      <c r="B165" s="299"/>
      <c r="C165" s="299"/>
      <c r="D165" s="299"/>
      <c r="E165" s="299"/>
      <c r="F165" s="299"/>
      <c r="G165" s="299"/>
      <c r="H165" s="299"/>
      <c r="I165" s="299"/>
      <c r="J165" s="5"/>
      <c r="K165" s="5"/>
      <c r="L165" s="5"/>
      <c r="M165" s="5"/>
      <c r="N165" s="5"/>
      <c r="O165" s="5"/>
      <c r="P165" s="5"/>
      <c r="Q165" s="5"/>
      <c r="R165" s="5"/>
      <c r="S165" s="5"/>
      <c r="T165" s="5"/>
      <c r="U165" s="5"/>
      <c r="V165" s="5"/>
      <c r="W165" s="5"/>
      <c r="X165" s="5"/>
      <c r="Y165" s="5"/>
      <c r="Z165" s="5"/>
    </row>
    <row r="166" ht="14.25" customHeight="1">
      <c r="A166" s="299"/>
      <c r="B166" s="299"/>
      <c r="C166" s="299"/>
      <c r="D166" s="299"/>
      <c r="E166" s="299"/>
      <c r="F166" s="299"/>
      <c r="G166" s="299"/>
      <c r="H166" s="299"/>
      <c r="I166" s="299"/>
      <c r="J166" s="5"/>
      <c r="K166" s="5"/>
      <c r="L166" s="5"/>
      <c r="M166" s="5"/>
      <c r="N166" s="5"/>
      <c r="O166" s="5"/>
      <c r="P166" s="5"/>
      <c r="Q166" s="5"/>
      <c r="R166" s="5"/>
      <c r="S166" s="5"/>
      <c r="T166" s="5"/>
      <c r="U166" s="5"/>
      <c r="V166" s="5"/>
      <c r="W166" s="5"/>
      <c r="X166" s="5"/>
      <c r="Y166" s="5"/>
      <c r="Z166" s="5"/>
    </row>
    <row r="167" ht="14.25" customHeight="1">
      <c r="A167" s="299"/>
      <c r="B167" s="299"/>
      <c r="C167" s="299"/>
      <c r="D167" s="299"/>
      <c r="E167" s="299"/>
      <c r="F167" s="299"/>
      <c r="G167" s="299"/>
      <c r="H167" s="299"/>
      <c r="I167" s="299"/>
      <c r="J167" s="5"/>
      <c r="K167" s="5"/>
      <c r="L167" s="5"/>
      <c r="M167" s="5"/>
      <c r="N167" s="5"/>
      <c r="O167" s="5"/>
      <c r="P167" s="5"/>
      <c r="Q167" s="5"/>
      <c r="R167" s="5"/>
      <c r="S167" s="5"/>
      <c r="T167" s="5"/>
      <c r="U167" s="5"/>
      <c r="V167" s="5"/>
      <c r="W167" s="5"/>
      <c r="X167" s="5"/>
      <c r="Y167" s="5"/>
      <c r="Z167" s="5"/>
    </row>
    <row r="168" ht="14.25" customHeight="1">
      <c r="A168" s="299"/>
      <c r="B168" s="299"/>
      <c r="C168" s="299"/>
      <c r="D168" s="299"/>
      <c r="E168" s="299"/>
      <c r="F168" s="299"/>
      <c r="G168" s="299"/>
      <c r="H168" s="299"/>
      <c r="I168" s="299"/>
      <c r="J168" s="5"/>
      <c r="K168" s="5"/>
      <c r="L168" s="5"/>
      <c r="M168" s="5"/>
      <c r="N168" s="5"/>
      <c r="O168" s="5"/>
      <c r="P168" s="5"/>
      <c r="Q168" s="5"/>
      <c r="R168" s="5"/>
      <c r="S168" s="5"/>
      <c r="T168" s="5"/>
      <c r="U168" s="5"/>
      <c r="V168" s="5"/>
      <c r="W168" s="5"/>
      <c r="X168" s="5"/>
      <c r="Y168" s="5"/>
      <c r="Z168" s="5"/>
    </row>
    <row r="169" ht="14.25" customHeight="1">
      <c r="A169" s="299"/>
      <c r="B169" s="299"/>
      <c r="C169" s="299"/>
      <c r="D169" s="299"/>
      <c r="E169" s="299"/>
      <c r="F169" s="299"/>
      <c r="G169" s="299"/>
      <c r="H169" s="299"/>
      <c r="I169" s="299"/>
      <c r="J169" s="5"/>
      <c r="K169" s="5"/>
      <c r="L169" s="5"/>
      <c r="M169" s="5"/>
      <c r="N169" s="5"/>
      <c r="O169" s="5"/>
      <c r="P169" s="5"/>
      <c r="Q169" s="5"/>
      <c r="R169" s="5"/>
      <c r="S169" s="5"/>
      <c r="T169" s="5"/>
      <c r="U169" s="5"/>
      <c r="V169" s="5"/>
      <c r="W169" s="5"/>
      <c r="X169" s="5"/>
      <c r="Y169" s="5"/>
      <c r="Z169" s="5"/>
    </row>
    <row r="170" ht="14.25" customHeight="1">
      <c r="A170" s="299"/>
      <c r="B170" s="299"/>
      <c r="C170" s="299"/>
      <c r="D170" s="299"/>
      <c r="E170" s="299"/>
      <c r="F170" s="299"/>
      <c r="G170" s="299"/>
      <c r="H170" s="299"/>
      <c r="I170" s="299"/>
      <c r="J170" s="5"/>
      <c r="K170" s="5"/>
      <c r="L170" s="5"/>
      <c r="M170" s="5"/>
      <c r="N170" s="5"/>
      <c r="O170" s="5"/>
      <c r="P170" s="5"/>
      <c r="Q170" s="5"/>
      <c r="R170" s="5"/>
      <c r="S170" s="5"/>
      <c r="T170" s="5"/>
      <c r="U170" s="5"/>
      <c r="V170" s="5"/>
      <c r="W170" s="5"/>
      <c r="X170" s="5"/>
      <c r="Y170" s="5"/>
      <c r="Z170" s="5"/>
    </row>
    <row r="171" ht="14.25" customHeight="1">
      <c r="A171" s="299"/>
      <c r="B171" s="299"/>
      <c r="C171" s="299"/>
      <c r="D171" s="299"/>
      <c r="E171" s="299"/>
      <c r="F171" s="299"/>
      <c r="G171" s="299"/>
      <c r="H171" s="299"/>
      <c r="I171" s="299"/>
      <c r="J171" s="5"/>
      <c r="K171" s="5"/>
      <c r="L171" s="5"/>
      <c r="M171" s="5"/>
      <c r="N171" s="5"/>
      <c r="O171" s="5"/>
      <c r="P171" s="5"/>
      <c r="Q171" s="5"/>
      <c r="R171" s="5"/>
      <c r="S171" s="5"/>
      <c r="T171" s="5"/>
      <c r="U171" s="5"/>
      <c r="V171" s="5"/>
      <c r="W171" s="5"/>
      <c r="X171" s="5"/>
      <c r="Y171" s="5"/>
      <c r="Z171" s="5"/>
    </row>
    <row r="172" ht="14.25" customHeight="1">
      <c r="A172" s="299"/>
      <c r="B172" s="299"/>
      <c r="C172" s="299"/>
      <c r="D172" s="299"/>
      <c r="E172" s="299"/>
      <c r="F172" s="299"/>
      <c r="G172" s="299"/>
      <c r="H172" s="299"/>
      <c r="I172" s="299"/>
      <c r="J172" s="5"/>
      <c r="K172" s="5"/>
      <c r="L172" s="5"/>
      <c r="M172" s="5"/>
      <c r="N172" s="5"/>
      <c r="O172" s="5"/>
      <c r="P172" s="5"/>
      <c r="Q172" s="5"/>
      <c r="R172" s="5"/>
      <c r="S172" s="5"/>
      <c r="T172" s="5"/>
      <c r="U172" s="5"/>
      <c r="V172" s="5"/>
      <c r="W172" s="5"/>
      <c r="X172" s="5"/>
      <c r="Y172" s="5"/>
      <c r="Z172" s="5"/>
    </row>
    <row r="173" ht="14.25" customHeight="1">
      <c r="A173" s="299"/>
      <c r="B173" s="299"/>
      <c r="C173" s="299"/>
      <c r="D173" s="299"/>
      <c r="E173" s="299"/>
      <c r="F173" s="299"/>
      <c r="G173" s="299"/>
      <c r="H173" s="299"/>
      <c r="I173" s="299"/>
      <c r="J173" s="5"/>
      <c r="K173" s="5"/>
      <c r="L173" s="5"/>
      <c r="M173" s="5"/>
      <c r="N173" s="5"/>
      <c r="O173" s="5"/>
      <c r="P173" s="5"/>
      <c r="Q173" s="5"/>
      <c r="R173" s="5"/>
      <c r="S173" s="5"/>
      <c r="T173" s="5"/>
      <c r="U173" s="5"/>
      <c r="V173" s="5"/>
      <c r="W173" s="5"/>
      <c r="X173" s="5"/>
      <c r="Y173" s="5"/>
      <c r="Z173" s="5"/>
    </row>
    <row r="174" ht="14.25" customHeight="1">
      <c r="A174" s="299"/>
      <c r="B174" s="299"/>
      <c r="C174" s="299"/>
      <c r="D174" s="299"/>
      <c r="E174" s="299"/>
      <c r="F174" s="299"/>
      <c r="G174" s="299"/>
      <c r="H174" s="299"/>
      <c r="I174" s="299"/>
      <c r="J174" s="5"/>
      <c r="K174" s="5"/>
      <c r="L174" s="5"/>
      <c r="M174" s="5"/>
      <c r="N174" s="5"/>
      <c r="O174" s="5"/>
      <c r="P174" s="5"/>
      <c r="Q174" s="5"/>
      <c r="R174" s="5"/>
      <c r="S174" s="5"/>
      <c r="T174" s="5"/>
      <c r="U174" s="5"/>
      <c r="V174" s="5"/>
      <c r="W174" s="5"/>
      <c r="X174" s="5"/>
      <c r="Y174" s="5"/>
      <c r="Z174" s="5"/>
    </row>
    <row r="175" ht="14.25" customHeight="1">
      <c r="A175" s="299"/>
      <c r="B175" s="299"/>
      <c r="C175" s="299"/>
      <c r="D175" s="299"/>
      <c r="E175" s="299"/>
      <c r="F175" s="299"/>
      <c r="G175" s="299"/>
      <c r="H175" s="299"/>
      <c r="I175" s="299"/>
      <c r="J175" s="5"/>
      <c r="K175" s="5"/>
      <c r="L175" s="5"/>
      <c r="M175" s="5"/>
      <c r="N175" s="5"/>
      <c r="O175" s="5"/>
      <c r="P175" s="5"/>
      <c r="Q175" s="5"/>
      <c r="R175" s="5"/>
      <c r="S175" s="5"/>
      <c r="T175" s="5"/>
      <c r="U175" s="5"/>
      <c r="V175" s="5"/>
      <c r="W175" s="5"/>
      <c r="X175" s="5"/>
      <c r="Y175" s="5"/>
      <c r="Z175" s="5"/>
    </row>
    <row r="176" ht="14.25" customHeight="1">
      <c r="A176" s="299"/>
      <c r="B176" s="299"/>
      <c r="C176" s="299"/>
      <c r="D176" s="299"/>
      <c r="E176" s="299"/>
      <c r="F176" s="299"/>
      <c r="G176" s="299"/>
      <c r="H176" s="299"/>
      <c r="I176" s="299"/>
      <c r="J176" s="5"/>
      <c r="K176" s="5"/>
      <c r="L176" s="5"/>
      <c r="M176" s="5"/>
      <c r="N176" s="5"/>
      <c r="O176" s="5"/>
      <c r="P176" s="5"/>
      <c r="Q176" s="5"/>
      <c r="R176" s="5"/>
      <c r="S176" s="5"/>
      <c r="T176" s="5"/>
      <c r="U176" s="5"/>
      <c r="V176" s="5"/>
      <c r="W176" s="5"/>
      <c r="X176" s="5"/>
      <c r="Y176" s="5"/>
      <c r="Z176" s="5"/>
    </row>
    <row r="177" ht="14.25" customHeight="1">
      <c r="A177" s="299"/>
      <c r="B177" s="299"/>
      <c r="C177" s="299"/>
      <c r="D177" s="299"/>
      <c r="E177" s="299"/>
      <c r="F177" s="299"/>
      <c r="G177" s="299"/>
      <c r="H177" s="299"/>
      <c r="I177" s="299"/>
      <c r="J177" s="5"/>
      <c r="K177" s="5"/>
      <c r="L177" s="5"/>
      <c r="M177" s="5"/>
      <c r="N177" s="5"/>
      <c r="O177" s="5"/>
      <c r="P177" s="5"/>
      <c r="Q177" s="5"/>
      <c r="R177" s="5"/>
      <c r="S177" s="5"/>
      <c r="T177" s="5"/>
      <c r="U177" s="5"/>
      <c r="V177" s="5"/>
      <c r="W177" s="5"/>
      <c r="X177" s="5"/>
      <c r="Y177" s="5"/>
      <c r="Z177" s="5"/>
    </row>
    <row r="178" ht="14.25" customHeight="1">
      <c r="A178" s="299"/>
      <c r="B178" s="299"/>
      <c r="C178" s="299"/>
      <c r="D178" s="299"/>
      <c r="E178" s="299"/>
      <c r="F178" s="299"/>
      <c r="G178" s="299"/>
      <c r="H178" s="299"/>
      <c r="I178" s="299"/>
      <c r="J178" s="5"/>
      <c r="K178" s="5"/>
      <c r="L178" s="5"/>
      <c r="M178" s="5"/>
      <c r="N178" s="5"/>
      <c r="O178" s="5"/>
      <c r="P178" s="5"/>
      <c r="Q178" s="5"/>
      <c r="R178" s="5"/>
      <c r="S178" s="5"/>
      <c r="T178" s="5"/>
      <c r="U178" s="5"/>
      <c r="V178" s="5"/>
      <c r="W178" s="5"/>
      <c r="X178" s="5"/>
      <c r="Y178" s="5"/>
      <c r="Z178" s="5"/>
    </row>
    <row r="179" ht="14.25" customHeight="1">
      <c r="A179" s="299"/>
      <c r="B179" s="299"/>
      <c r="C179" s="299"/>
      <c r="D179" s="299"/>
      <c r="E179" s="299"/>
      <c r="F179" s="299"/>
      <c r="G179" s="299"/>
      <c r="H179" s="299"/>
      <c r="I179" s="299"/>
      <c r="J179" s="5"/>
      <c r="K179" s="5"/>
      <c r="L179" s="5"/>
      <c r="M179" s="5"/>
      <c r="N179" s="5"/>
      <c r="O179" s="5"/>
      <c r="P179" s="5"/>
      <c r="Q179" s="5"/>
      <c r="R179" s="5"/>
      <c r="S179" s="5"/>
      <c r="T179" s="5"/>
      <c r="U179" s="5"/>
      <c r="V179" s="5"/>
      <c r="W179" s="5"/>
      <c r="X179" s="5"/>
      <c r="Y179" s="5"/>
      <c r="Z179" s="5"/>
    </row>
    <row r="180" ht="14.25" customHeight="1">
      <c r="A180" s="299"/>
      <c r="B180" s="299"/>
      <c r="C180" s="299"/>
      <c r="D180" s="299"/>
      <c r="E180" s="299"/>
      <c r="F180" s="299"/>
      <c r="G180" s="299"/>
      <c r="H180" s="299"/>
      <c r="I180" s="299"/>
      <c r="J180" s="5"/>
      <c r="K180" s="5"/>
      <c r="L180" s="5"/>
      <c r="M180" s="5"/>
      <c r="N180" s="5"/>
      <c r="O180" s="5"/>
      <c r="P180" s="5"/>
      <c r="Q180" s="5"/>
      <c r="R180" s="5"/>
      <c r="S180" s="5"/>
      <c r="T180" s="5"/>
      <c r="U180" s="5"/>
      <c r="V180" s="5"/>
      <c r="W180" s="5"/>
      <c r="X180" s="5"/>
      <c r="Y180" s="5"/>
      <c r="Z180" s="5"/>
    </row>
    <row r="181" ht="14.25" customHeight="1">
      <c r="A181" s="299"/>
      <c r="B181" s="299"/>
      <c r="C181" s="299"/>
      <c r="D181" s="299"/>
      <c r="E181" s="299"/>
      <c r="F181" s="299"/>
      <c r="G181" s="299"/>
      <c r="H181" s="299"/>
      <c r="I181" s="299"/>
      <c r="J181" s="5"/>
      <c r="K181" s="5"/>
      <c r="L181" s="5"/>
      <c r="M181" s="5"/>
      <c r="N181" s="5"/>
      <c r="O181" s="5"/>
      <c r="P181" s="5"/>
      <c r="Q181" s="5"/>
      <c r="R181" s="5"/>
      <c r="S181" s="5"/>
      <c r="T181" s="5"/>
      <c r="U181" s="5"/>
      <c r="V181" s="5"/>
      <c r="W181" s="5"/>
      <c r="X181" s="5"/>
      <c r="Y181" s="5"/>
      <c r="Z181" s="5"/>
    </row>
    <row r="182" ht="14.25" customHeight="1">
      <c r="A182" s="299"/>
      <c r="B182" s="299"/>
      <c r="C182" s="299"/>
      <c r="D182" s="299"/>
      <c r="E182" s="299"/>
      <c r="F182" s="299"/>
      <c r="G182" s="299"/>
      <c r="H182" s="299"/>
      <c r="I182" s="299"/>
      <c r="J182" s="5"/>
      <c r="K182" s="5"/>
      <c r="L182" s="5"/>
      <c r="M182" s="5"/>
      <c r="N182" s="5"/>
      <c r="O182" s="5"/>
      <c r="P182" s="5"/>
      <c r="Q182" s="5"/>
      <c r="R182" s="5"/>
      <c r="S182" s="5"/>
      <c r="T182" s="5"/>
      <c r="U182" s="5"/>
      <c r="V182" s="5"/>
      <c r="W182" s="5"/>
      <c r="X182" s="5"/>
      <c r="Y182" s="5"/>
      <c r="Z182" s="5"/>
    </row>
    <row r="183" ht="14.25" customHeight="1">
      <c r="A183" s="299"/>
      <c r="B183" s="299"/>
      <c r="C183" s="299"/>
      <c r="D183" s="299"/>
      <c r="E183" s="299"/>
      <c r="F183" s="299"/>
      <c r="G183" s="299"/>
      <c r="H183" s="299"/>
      <c r="I183" s="299"/>
      <c r="J183" s="5"/>
      <c r="K183" s="5"/>
      <c r="L183" s="5"/>
      <c r="M183" s="5"/>
      <c r="N183" s="5"/>
      <c r="O183" s="5"/>
      <c r="P183" s="5"/>
      <c r="Q183" s="5"/>
      <c r="R183" s="5"/>
      <c r="S183" s="5"/>
      <c r="T183" s="5"/>
      <c r="U183" s="5"/>
      <c r="V183" s="5"/>
      <c r="W183" s="5"/>
      <c r="X183" s="5"/>
      <c r="Y183" s="5"/>
      <c r="Z183" s="5"/>
    </row>
    <row r="184" ht="14.25" customHeight="1">
      <c r="A184" s="299"/>
      <c r="B184" s="299"/>
      <c r="C184" s="299"/>
      <c r="D184" s="299"/>
      <c r="E184" s="299"/>
      <c r="F184" s="299"/>
      <c r="G184" s="299"/>
      <c r="H184" s="299"/>
      <c r="I184" s="299"/>
      <c r="J184" s="5"/>
      <c r="K184" s="5"/>
      <c r="L184" s="5"/>
      <c r="M184" s="5"/>
      <c r="N184" s="5"/>
      <c r="O184" s="5"/>
      <c r="P184" s="5"/>
      <c r="Q184" s="5"/>
      <c r="R184" s="5"/>
      <c r="S184" s="5"/>
      <c r="T184" s="5"/>
      <c r="U184" s="5"/>
      <c r="V184" s="5"/>
      <c r="W184" s="5"/>
      <c r="X184" s="5"/>
      <c r="Y184" s="5"/>
      <c r="Z184" s="5"/>
    </row>
    <row r="185" ht="14.25" customHeight="1">
      <c r="A185" s="299"/>
      <c r="B185" s="299"/>
      <c r="C185" s="299"/>
      <c r="D185" s="299"/>
      <c r="E185" s="299"/>
      <c r="F185" s="299"/>
      <c r="G185" s="299"/>
      <c r="H185" s="299"/>
      <c r="I185" s="299"/>
      <c r="J185" s="5"/>
      <c r="K185" s="5"/>
      <c r="L185" s="5"/>
      <c r="M185" s="5"/>
      <c r="N185" s="5"/>
      <c r="O185" s="5"/>
      <c r="P185" s="5"/>
      <c r="Q185" s="5"/>
      <c r="R185" s="5"/>
      <c r="S185" s="5"/>
      <c r="T185" s="5"/>
      <c r="U185" s="5"/>
      <c r="V185" s="5"/>
      <c r="W185" s="5"/>
      <c r="X185" s="5"/>
      <c r="Y185" s="5"/>
      <c r="Z185" s="5"/>
    </row>
    <row r="186" ht="14.25" customHeight="1">
      <c r="A186" s="299"/>
      <c r="B186" s="299"/>
      <c r="C186" s="299"/>
      <c r="D186" s="299"/>
      <c r="E186" s="299"/>
      <c r="F186" s="299"/>
      <c r="G186" s="299"/>
      <c r="H186" s="299"/>
      <c r="I186" s="299"/>
      <c r="J186" s="5"/>
      <c r="K186" s="5"/>
      <c r="L186" s="5"/>
      <c r="M186" s="5"/>
      <c r="N186" s="5"/>
      <c r="O186" s="5"/>
      <c r="P186" s="5"/>
      <c r="Q186" s="5"/>
      <c r="R186" s="5"/>
      <c r="S186" s="5"/>
      <c r="T186" s="5"/>
      <c r="U186" s="5"/>
      <c r="V186" s="5"/>
      <c r="W186" s="5"/>
      <c r="X186" s="5"/>
      <c r="Y186" s="5"/>
      <c r="Z186" s="5"/>
    </row>
    <row r="187" ht="14.25" customHeight="1">
      <c r="A187" s="299"/>
      <c r="B187" s="299"/>
      <c r="C187" s="299"/>
      <c r="D187" s="299"/>
      <c r="E187" s="299"/>
      <c r="F187" s="299"/>
      <c r="G187" s="299"/>
      <c r="H187" s="299"/>
      <c r="I187" s="299"/>
      <c r="J187" s="5"/>
      <c r="K187" s="5"/>
      <c r="L187" s="5"/>
      <c r="M187" s="5"/>
      <c r="N187" s="5"/>
      <c r="O187" s="5"/>
      <c r="P187" s="5"/>
      <c r="Q187" s="5"/>
      <c r="R187" s="5"/>
      <c r="S187" s="5"/>
      <c r="T187" s="5"/>
      <c r="U187" s="5"/>
      <c r="V187" s="5"/>
      <c r="W187" s="5"/>
      <c r="X187" s="5"/>
      <c r="Y187" s="5"/>
      <c r="Z187" s="5"/>
    </row>
    <row r="188" ht="14.25" customHeight="1">
      <c r="A188" s="299"/>
      <c r="B188" s="299"/>
      <c r="C188" s="299"/>
      <c r="D188" s="299"/>
      <c r="E188" s="299"/>
      <c r="F188" s="299"/>
      <c r="G188" s="299"/>
      <c r="H188" s="299"/>
      <c r="I188" s="299"/>
      <c r="J188" s="5"/>
      <c r="K188" s="5"/>
      <c r="L188" s="5"/>
      <c r="M188" s="5"/>
      <c r="N188" s="5"/>
      <c r="O188" s="5"/>
      <c r="P188" s="5"/>
      <c r="Q188" s="5"/>
      <c r="R188" s="5"/>
      <c r="S188" s="5"/>
      <c r="T188" s="5"/>
      <c r="U188" s="5"/>
      <c r="V188" s="5"/>
      <c r="W188" s="5"/>
      <c r="X188" s="5"/>
      <c r="Y188" s="5"/>
      <c r="Z188" s="5"/>
    </row>
    <row r="189" ht="14.25" customHeight="1">
      <c r="A189" s="299"/>
      <c r="B189" s="299"/>
      <c r="C189" s="299"/>
      <c r="D189" s="299"/>
      <c r="E189" s="299"/>
      <c r="F189" s="299"/>
      <c r="G189" s="299"/>
      <c r="H189" s="299"/>
      <c r="I189" s="299"/>
      <c r="J189" s="5"/>
      <c r="K189" s="5"/>
      <c r="L189" s="5"/>
      <c r="M189" s="5"/>
      <c r="N189" s="5"/>
      <c r="O189" s="5"/>
      <c r="P189" s="5"/>
      <c r="Q189" s="5"/>
      <c r="R189" s="5"/>
      <c r="S189" s="5"/>
      <c r="T189" s="5"/>
      <c r="U189" s="5"/>
      <c r="V189" s="5"/>
      <c r="W189" s="5"/>
      <c r="X189" s="5"/>
      <c r="Y189" s="5"/>
      <c r="Z189" s="5"/>
    </row>
    <row r="190" ht="14.25" customHeight="1">
      <c r="A190" s="299"/>
      <c r="B190" s="299"/>
      <c r="C190" s="299"/>
      <c r="D190" s="299"/>
      <c r="E190" s="299"/>
      <c r="F190" s="299"/>
      <c r="G190" s="299"/>
      <c r="H190" s="299"/>
      <c r="I190" s="299"/>
      <c r="J190" s="5"/>
      <c r="K190" s="5"/>
      <c r="L190" s="5"/>
      <c r="M190" s="5"/>
      <c r="N190" s="5"/>
      <c r="O190" s="5"/>
      <c r="P190" s="5"/>
      <c r="Q190" s="5"/>
      <c r="R190" s="5"/>
      <c r="S190" s="5"/>
      <c r="T190" s="5"/>
      <c r="U190" s="5"/>
      <c r="V190" s="5"/>
      <c r="W190" s="5"/>
      <c r="X190" s="5"/>
      <c r="Y190" s="5"/>
      <c r="Z190" s="5"/>
    </row>
    <row r="191" ht="14.25" customHeight="1">
      <c r="A191" s="299"/>
      <c r="B191" s="299"/>
      <c r="C191" s="299"/>
      <c r="D191" s="299"/>
      <c r="E191" s="299"/>
      <c r="F191" s="299"/>
      <c r="G191" s="299"/>
      <c r="H191" s="299"/>
      <c r="I191" s="299"/>
      <c r="J191" s="5"/>
      <c r="K191" s="5"/>
      <c r="L191" s="5"/>
      <c r="M191" s="5"/>
      <c r="N191" s="5"/>
      <c r="O191" s="5"/>
      <c r="P191" s="5"/>
      <c r="Q191" s="5"/>
      <c r="R191" s="5"/>
      <c r="S191" s="5"/>
      <c r="T191" s="5"/>
      <c r="U191" s="5"/>
      <c r="V191" s="5"/>
      <c r="W191" s="5"/>
      <c r="X191" s="5"/>
      <c r="Y191" s="5"/>
      <c r="Z191" s="5"/>
    </row>
    <row r="192" ht="14.25" customHeight="1">
      <c r="A192" s="299"/>
      <c r="B192" s="299"/>
      <c r="C192" s="299"/>
      <c r="D192" s="299"/>
      <c r="E192" s="299"/>
      <c r="F192" s="299"/>
      <c r="G192" s="299"/>
      <c r="H192" s="299"/>
      <c r="I192" s="299"/>
      <c r="J192" s="5"/>
      <c r="K192" s="5"/>
      <c r="L192" s="5"/>
      <c r="M192" s="5"/>
      <c r="N192" s="5"/>
      <c r="O192" s="5"/>
      <c r="P192" s="5"/>
      <c r="Q192" s="5"/>
      <c r="R192" s="5"/>
      <c r="S192" s="5"/>
      <c r="T192" s="5"/>
      <c r="U192" s="5"/>
      <c r="V192" s="5"/>
      <c r="W192" s="5"/>
      <c r="X192" s="5"/>
      <c r="Y192" s="5"/>
      <c r="Z192" s="5"/>
    </row>
    <row r="193" ht="14.25" customHeight="1">
      <c r="A193" s="299"/>
      <c r="B193" s="299"/>
      <c r="C193" s="299"/>
      <c r="D193" s="299"/>
      <c r="E193" s="299"/>
      <c r="F193" s="299"/>
      <c r="G193" s="299"/>
      <c r="H193" s="299"/>
      <c r="I193" s="299"/>
      <c r="J193" s="5"/>
      <c r="K193" s="5"/>
      <c r="L193" s="5"/>
      <c r="M193" s="5"/>
      <c r="N193" s="5"/>
      <c r="O193" s="5"/>
      <c r="P193" s="5"/>
      <c r="Q193" s="5"/>
      <c r="R193" s="5"/>
      <c r="S193" s="5"/>
      <c r="T193" s="5"/>
      <c r="U193" s="5"/>
      <c r="V193" s="5"/>
      <c r="W193" s="5"/>
      <c r="X193" s="5"/>
      <c r="Y193" s="5"/>
      <c r="Z193" s="5"/>
    </row>
    <row r="194" ht="14.25" customHeight="1">
      <c r="A194" s="299"/>
      <c r="B194" s="299"/>
      <c r="C194" s="299"/>
      <c r="D194" s="299"/>
      <c r="E194" s="299"/>
      <c r="F194" s="299"/>
      <c r="G194" s="299"/>
      <c r="H194" s="299"/>
      <c r="I194" s="299"/>
      <c r="J194" s="5"/>
      <c r="K194" s="5"/>
      <c r="L194" s="5"/>
      <c r="M194" s="5"/>
      <c r="N194" s="5"/>
      <c r="O194" s="5"/>
      <c r="P194" s="5"/>
      <c r="Q194" s="5"/>
      <c r="R194" s="5"/>
      <c r="S194" s="5"/>
      <c r="T194" s="5"/>
      <c r="U194" s="5"/>
      <c r="V194" s="5"/>
      <c r="W194" s="5"/>
      <c r="X194" s="5"/>
      <c r="Y194" s="5"/>
      <c r="Z194" s="5"/>
    </row>
    <row r="195" ht="14.25" customHeight="1">
      <c r="A195" s="299"/>
      <c r="B195" s="299"/>
      <c r="C195" s="299"/>
      <c r="D195" s="299"/>
      <c r="E195" s="299"/>
      <c r="F195" s="299"/>
      <c r="G195" s="299"/>
      <c r="H195" s="299"/>
      <c r="I195" s="299"/>
      <c r="J195" s="5"/>
      <c r="K195" s="5"/>
      <c r="L195" s="5"/>
      <c r="M195" s="5"/>
      <c r="N195" s="5"/>
      <c r="O195" s="5"/>
      <c r="P195" s="5"/>
      <c r="Q195" s="5"/>
      <c r="R195" s="5"/>
      <c r="S195" s="5"/>
      <c r="T195" s="5"/>
      <c r="U195" s="5"/>
      <c r="V195" s="5"/>
      <c r="W195" s="5"/>
      <c r="X195" s="5"/>
      <c r="Y195" s="5"/>
      <c r="Z195" s="5"/>
    </row>
    <row r="196" ht="14.25" customHeight="1">
      <c r="A196" s="299"/>
      <c r="B196" s="299"/>
      <c r="C196" s="299"/>
      <c r="D196" s="299"/>
      <c r="E196" s="299"/>
      <c r="F196" s="299"/>
      <c r="G196" s="299"/>
      <c r="H196" s="299"/>
      <c r="I196" s="299"/>
      <c r="J196" s="5"/>
      <c r="K196" s="5"/>
      <c r="L196" s="5"/>
      <c r="M196" s="5"/>
      <c r="N196" s="5"/>
      <c r="O196" s="5"/>
      <c r="P196" s="5"/>
      <c r="Q196" s="5"/>
      <c r="R196" s="5"/>
      <c r="S196" s="5"/>
      <c r="T196" s="5"/>
      <c r="U196" s="5"/>
      <c r="V196" s="5"/>
      <c r="W196" s="5"/>
      <c r="X196" s="5"/>
      <c r="Y196" s="5"/>
      <c r="Z196" s="5"/>
    </row>
    <row r="197" ht="14.25" customHeight="1">
      <c r="A197" s="299"/>
      <c r="B197" s="299"/>
      <c r="C197" s="299"/>
      <c r="D197" s="299"/>
      <c r="E197" s="299"/>
      <c r="F197" s="299"/>
      <c r="G197" s="299"/>
      <c r="H197" s="299"/>
      <c r="I197" s="299"/>
      <c r="J197" s="5"/>
      <c r="K197" s="5"/>
      <c r="L197" s="5"/>
      <c r="M197" s="5"/>
      <c r="N197" s="5"/>
      <c r="O197" s="5"/>
      <c r="P197" s="5"/>
      <c r="Q197" s="5"/>
      <c r="R197" s="5"/>
      <c r="S197" s="5"/>
      <c r="T197" s="5"/>
      <c r="U197" s="5"/>
      <c r="V197" s="5"/>
      <c r="W197" s="5"/>
      <c r="X197" s="5"/>
      <c r="Y197" s="5"/>
      <c r="Z197" s="5"/>
    </row>
    <row r="198" ht="14.25" customHeight="1">
      <c r="A198" s="299"/>
      <c r="B198" s="299"/>
      <c r="C198" s="299"/>
      <c r="D198" s="299"/>
      <c r="E198" s="299"/>
      <c r="F198" s="299"/>
      <c r="G198" s="299"/>
      <c r="H198" s="299"/>
      <c r="I198" s="299"/>
      <c r="J198" s="5"/>
      <c r="K198" s="5"/>
      <c r="L198" s="5"/>
      <c r="M198" s="5"/>
      <c r="N198" s="5"/>
      <c r="O198" s="5"/>
      <c r="P198" s="5"/>
      <c r="Q198" s="5"/>
      <c r="R198" s="5"/>
      <c r="S198" s="5"/>
      <c r="T198" s="5"/>
      <c r="U198" s="5"/>
      <c r="V198" s="5"/>
      <c r="W198" s="5"/>
      <c r="X198" s="5"/>
      <c r="Y198" s="5"/>
      <c r="Z198" s="5"/>
    </row>
    <row r="199" ht="14.25" customHeight="1">
      <c r="A199" s="299"/>
      <c r="B199" s="299"/>
      <c r="C199" s="299"/>
      <c r="D199" s="299"/>
      <c r="E199" s="299"/>
      <c r="F199" s="299"/>
      <c r="G199" s="299"/>
      <c r="H199" s="299"/>
      <c r="I199" s="299"/>
      <c r="J199" s="5"/>
      <c r="K199" s="5"/>
      <c r="L199" s="5"/>
      <c r="M199" s="5"/>
      <c r="N199" s="5"/>
      <c r="O199" s="5"/>
      <c r="P199" s="5"/>
      <c r="Q199" s="5"/>
      <c r="R199" s="5"/>
      <c r="S199" s="5"/>
      <c r="T199" s="5"/>
      <c r="U199" s="5"/>
      <c r="V199" s="5"/>
      <c r="W199" s="5"/>
      <c r="X199" s="5"/>
      <c r="Y199" s="5"/>
      <c r="Z199" s="5"/>
    </row>
    <row r="200" ht="14.25" customHeight="1">
      <c r="A200" s="299"/>
      <c r="B200" s="299"/>
      <c r="C200" s="299"/>
      <c r="D200" s="299"/>
      <c r="E200" s="299"/>
      <c r="F200" s="299"/>
      <c r="G200" s="299"/>
      <c r="H200" s="299"/>
      <c r="I200" s="299"/>
      <c r="J200" s="5"/>
      <c r="K200" s="5"/>
      <c r="L200" s="5"/>
      <c r="M200" s="5"/>
      <c r="N200" s="5"/>
      <c r="O200" s="5"/>
      <c r="P200" s="5"/>
      <c r="Q200" s="5"/>
      <c r="R200" s="5"/>
      <c r="S200" s="5"/>
      <c r="T200" s="5"/>
      <c r="U200" s="5"/>
      <c r="V200" s="5"/>
      <c r="W200" s="5"/>
      <c r="X200" s="5"/>
      <c r="Y200" s="5"/>
      <c r="Z200" s="5"/>
    </row>
    <row r="201" ht="14.25" customHeight="1">
      <c r="A201" s="299"/>
      <c r="B201" s="299"/>
      <c r="C201" s="299"/>
      <c r="D201" s="299"/>
      <c r="E201" s="299"/>
      <c r="F201" s="299"/>
      <c r="G201" s="299"/>
      <c r="H201" s="299"/>
      <c r="I201" s="299"/>
      <c r="J201" s="5"/>
      <c r="K201" s="5"/>
      <c r="L201" s="5"/>
      <c r="M201" s="5"/>
      <c r="N201" s="5"/>
      <c r="O201" s="5"/>
      <c r="P201" s="5"/>
      <c r="Q201" s="5"/>
      <c r="R201" s="5"/>
      <c r="S201" s="5"/>
      <c r="T201" s="5"/>
      <c r="U201" s="5"/>
      <c r="V201" s="5"/>
      <c r="W201" s="5"/>
      <c r="X201" s="5"/>
      <c r="Y201" s="5"/>
      <c r="Z201" s="5"/>
    </row>
    <row r="202" ht="14.25" customHeight="1">
      <c r="A202" s="299"/>
      <c r="B202" s="299"/>
      <c r="C202" s="299"/>
      <c r="D202" s="299"/>
      <c r="E202" s="299"/>
      <c r="F202" s="299"/>
      <c r="G202" s="299"/>
      <c r="H202" s="299"/>
      <c r="I202" s="299"/>
      <c r="J202" s="5"/>
      <c r="K202" s="5"/>
      <c r="L202" s="5"/>
      <c r="M202" s="5"/>
      <c r="N202" s="5"/>
      <c r="O202" s="5"/>
      <c r="P202" s="5"/>
      <c r="Q202" s="5"/>
      <c r="R202" s="5"/>
      <c r="S202" s="5"/>
      <c r="T202" s="5"/>
      <c r="U202" s="5"/>
      <c r="V202" s="5"/>
      <c r="W202" s="5"/>
      <c r="X202" s="5"/>
      <c r="Y202" s="5"/>
      <c r="Z202" s="5"/>
    </row>
    <row r="203" ht="14.25" customHeight="1">
      <c r="A203" s="299"/>
      <c r="B203" s="299"/>
      <c r="C203" s="299"/>
      <c r="D203" s="299"/>
      <c r="E203" s="299"/>
      <c r="F203" s="299"/>
      <c r="G203" s="299"/>
      <c r="H203" s="299"/>
      <c r="I203" s="299"/>
      <c r="J203" s="5"/>
      <c r="K203" s="5"/>
      <c r="L203" s="5"/>
      <c r="M203" s="5"/>
      <c r="N203" s="5"/>
      <c r="O203" s="5"/>
      <c r="P203" s="5"/>
      <c r="Q203" s="5"/>
      <c r="R203" s="5"/>
      <c r="S203" s="5"/>
      <c r="T203" s="5"/>
      <c r="U203" s="5"/>
      <c r="V203" s="5"/>
      <c r="W203" s="5"/>
      <c r="X203" s="5"/>
      <c r="Y203" s="5"/>
      <c r="Z203" s="5"/>
    </row>
    <row r="204" ht="14.25" customHeight="1">
      <c r="A204" s="299"/>
      <c r="B204" s="299"/>
      <c r="C204" s="299"/>
      <c r="D204" s="299"/>
      <c r="E204" s="299"/>
      <c r="F204" s="299"/>
      <c r="G204" s="299"/>
      <c r="H204" s="299"/>
      <c r="I204" s="299"/>
      <c r="J204" s="5"/>
      <c r="K204" s="5"/>
      <c r="L204" s="5"/>
      <c r="M204" s="5"/>
      <c r="N204" s="5"/>
      <c r="O204" s="5"/>
      <c r="P204" s="5"/>
      <c r="Q204" s="5"/>
      <c r="R204" s="5"/>
      <c r="S204" s="5"/>
      <c r="T204" s="5"/>
      <c r="U204" s="5"/>
      <c r="V204" s="5"/>
      <c r="W204" s="5"/>
      <c r="X204" s="5"/>
      <c r="Y204" s="5"/>
      <c r="Z204" s="5"/>
    </row>
    <row r="205" ht="14.25" customHeight="1">
      <c r="A205" s="299"/>
      <c r="B205" s="299"/>
      <c r="C205" s="299"/>
      <c r="D205" s="299"/>
      <c r="E205" s="299"/>
      <c r="F205" s="299"/>
      <c r="G205" s="299"/>
      <c r="H205" s="299"/>
      <c r="I205" s="299"/>
      <c r="J205" s="5"/>
      <c r="K205" s="5"/>
      <c r="L205" s="5"/>
      <c r="M205" s="5"/>
      <c r="N205" s="5"/>
      <c r="O205" s="5"/>
      <c r="P205" s="5"/>
      <c r="Q205" s="5"/>
      <c r="R205" s="5"/>
      <c r="S205" s="5"/>
      <c r="T205" s="5"/>
      <c r="U205" s="5"/>
      <c r="V205" s="5"/>
      <c r="W205" s="5"/>
      <c r="X205" s="5"/>
      <c r="Y205" s="5"/>
      <c r="Z205" s="5"/>
    </row>
    <row r="206" ht="14.25" customHeight="1">
      <c r="A206" s="299"/>
      <c r="B206" s="299"/>
      <c r="C206" s="299"/>
      <c r="D206" s="299"/>
      <c r="E206" s="299"/>
      <c r="F206" s="299"/>
      <c r="G206" s="299"/>
      <c r="H206" s="299"/>
      <c r="I206" s="299"/>
      <c r="J206" s="5"/>
      <c r="K206" s="5"/>
      <c r="L206" s="5"/>
      <c r="M206" s="5"/>
      <c r="N206" s="5"/>
      <c r="O206" s="5"/>
      <c r="P206" s="5"/>
      <c r="Q206" s="5"/>
      <c r="R206" s="5"/>
      <c r="S206" s="5"/>
      <c r="T206" s="5"/>
      <c r="U206" s="5"/>
      <c r="V206" s="5"/>
      <c r="W206" s="5"/>
      <c r="X206" s="5"/>
      <c r="Y206" s="5"/>
      <c r="Z206" s="5"/>
    </row>
    <row r="207" ht="14.25" customHeight="1">
      <c r="A207" s="299"/>
      <c r="B207" s="299"/>
      <c r="C207" s="299"/>
      <c r="D207" s="299"/>
      <c r="E207" s="299"/>
      <c r="F207" s="299"/>
      <c r="G207" s="299"/>
      <c r="H207" s="299"/>
      <c r="I207" s="299"/>
      <c r="J207" s="5"/>
      <c r="K207" s="5"/>
      <c r="L207" s="5"/>
      <c r="M207" s="5"/>
      <c r="N207" s="5"/>
      <c r="O207" s="5"/>
      <c r="P207" s="5"/>
      <c r="Q207" s="5"/>
      <c r="R207" s="5"/>
      <c r="S207" s="5"/>
      <c r="T207" s="5"/>
      <c r="U207" s="5"/>
      <c r="V207" s="5"/>
      <c r="W207" s="5"/>
      <c r="X207" s="5"/>
      <c r="Y207" s="5"/>
      <c r="Z207" s="5"/>
    </row>
    <row r="208" ht="14.25" customHeight="1">
      <c r="A208" s="299"/>
      <c r="B208" s="299"/>
      <c r="C208" s="299"/>
      <c r="D208" s="299"/>
      <c r="E208" s="299"/>
      <c r="F208" s="299"/>
      <c r="G208" s="299"/>
      <c r="H208" s="299"/>
      <c r="I208" s="299"/>
      <c r="J208" s="5"/>
      <c r="K208" s="5"/>
      <c r="L208" s="5"/>
      <c r="M208" s="5"/>
      <c r="N208" s="5"/>
      <c r="O208" s="5"/>
      <c r="P208" s="5"/>
      <c r="Q208" s="5"/>
      <c r="R208" s="5"/>
      <c r="S208" s="5"/>
      <c r="T208" s="5"/>
      <c r="U208" s="5"/>
      <c r="V208" s="5"/>
      <c r="W208" s="5"/>
      <c r="X208" s="5"/>
      <c r="Y208" s="5"/>
      <c r="Z208" s="5"/>
    </row>
    <row r="209" ht="14.25" customHeight="1">
      <c r="A209" s="299"/>
      <c r="B209" s="299"/>
      <c r="C209" s="299"/>
      <c r="D209" s="299"/>
      <c r="E209" s="299"/>
      <c r="F209" s="299"/>
      <c r="G209" s="299"/>
      <c r="H209" s="299"/>
      <c r="I209" s="299"/>
      <c r="J209" s="5"/>
      <c r="K209" s="5"/>
      <c r="L209" s="5"/>
      <c r="M209" s="5"/>
      <c r="N209" s="5"/>
      <c r="O209" s="5"/>
      <c r="P209" s="5"/>
      <c r="Q209" s="5"/>
      <c r="R209" s="5"/>
      <c r="S209" s="5"/>
      <c r="T209" s="5"/>
      <c r="U209" s="5"/>
      <c r="V209" s="5"/>
      <c r="W209" s="5"/>
      <c r="X209" s="5"/>
      <c r="Y209" s="5"/>
      <c r="Z209" s="5"/>
    </row>
    <row r="210" ht="14.25" customHeight="1">
      <c r="A210" s="299"/>
      <c r="B210" s="299"/>
      <c r="C210" s="299"/>
      <c r="D210" s="299"/>
      <c r="E210" s="299"/>
      <c r="F210" s="299"/>
      <c r="G210" s="299"/>
      <c r="H210" s="299"/>
      <c r="I210" s="299"/>
      <c r="J210" s="5"/>
      <c r="K210" s="5"/>
      <c r="L210" s="5"/>
      <c r="M210" s="5"/>
      <c r="N210" s="5"/>
      <c r="O210" s="5"/>
      <c r="P210" s="5"/>
      <c r="Q210" s="5"/>
      <c r="R210" s="5"/>
      <c r="S210" s="5"/>
      <c r="T210" s="5"/>
      <c r="U210" s="5"/>
      <c r="V210" s="5"/>
      <c r="W210" s="5"/>
      <c r="X210" s="5"/>
      <c r="Y210" s="5"/>
      <c r="Z210" s="5"/>
    </row>
    <row r="211" ht="14.25" customHeight="1">
      <c r="A211" s="299"/>
      <c r="B211" s="299"/>
      <c r="C211" s="299"/>
      <c r="D211" s="299"/>
      <c r="E211" s="299"/>
      <c r="F211" s="299"/>
      <c r="G211" s="299"/>
      <c r="H211" s="299"/>
      <c r="I211" s="299"/>
      <c r="J211" s="5"/>
      <c r="K211" s="5"/>
      <c r="L211" s="5"/>
      <c r="M211" s="5"/>
      <c r="N211" s="5"/>
      <c r="O211" s="5"/>
      <c r="P211" s="5"/>
      <c r="Q211" s="5"/>
      <c r="R211" s="5"/>
      <c r="S211" s="5"/>
      <c r="T211" s="5"/>
      <c r="U211" s="5"/>
      <c r="V211" s="5"/>
      <c r="W211" s="5"/>
      <c r="X211" s="5"/>
      <c r="Y211" s="5"/>
      <c r="Z211" s="5"/>
    </row>
    <row r="212" ht="14.25" customHeight="1">
      <c r="A212" s="299"/>
      <c r="B212" s="299"/>
      <c r="C212" s="299"/>
      <c r="D212" s="299"/>
      <c r="E212" s="299"/>
      <c r="F212" s="299"/>
      <c r="G212" s="299"/>
      <c r="H212" s="299"/>
      <c r="I212" s="299"/>
      <c r="J212" s="5"/>
      <c r="K212" s="5"/>
      <c r="L212" s="5"/>
      <c r="M212" s="5"/>
      <c r="N212" s="5"/>
      <c r="O212" s="5"/>
      <c r="P212" s="5"/>
      <c r="Q212" s="5"/>
      <c r="R212" s="5"/>
      <c r="S212" s="5"/>
      <c r="T212" s="5"/>
      <c r="U212" s="5"/>
      <c r="V212" s="5"/>
      <c r="W212" s="5"/>
      <c r="X212" s="5"/>
      <c r="Y212" s="5"/>
      <c r="Z212" s="5"/>
    </row>
    <row r="213" ht="14.25" customHeight="1">
      <c r="A213" s="299"/>
      <c r="B213" s="299"/>
      <c r="C213" s="299"/>
      <c r="D213" s="299"/>
      <c r="E213" s="299"/>
      <c r="F213" s="299"/>
      <c r="G213" s="299"/>
      <c r="H213" s="299"/>
      <c r="I213" s="299"/>
      <c r="J213" s="5"/>
      <c r="K213" s="5"/>
      <c r="L213" s="5"/>
      <c r="M213" s="5"/>
      <c r="N213" s="5"/>
      <c r="O213" s="5"/>
      <c r="P213" s="5"/>
      <c r="Q213" s="5"/>
      <c r="R213" s="5"/>
      <c r="S213" s="5"/>
      <c r="T213" s="5"/>
      <c r="U213" s="5"/>
      <c r="V213" s="5"/>
      <c r="W213" s="5"/>
      <c r="X213" s="5"/>
      <c r="Y213" s="5"/>
      <c r="Z213" s="5"/>
    </row>
    <row r="214" ht="14.25" customHeight="1">
      <c r="A214" s="299"/>
      <c r="B214" s="299"/>
      <c r="C214" s="299"/>
      <c r="D214" s="299"/>
      <c r="E214" s="299"/>
      <c r="F214" s="299"/>
      <c r="G214" s="299"/>
      <c r="H214" s="299"/>
      <c r="I214" s="299"/>
      <c r="J214" s="5"/>
      <c r="K214" s="5"/>
      <c r="L214" s="5"/>
      <c r="M214" s="5"/>
      <c r="N214" s="5"/>
      <c r="O214" s="5"/>
      <c r="P214" s="5"/>
      <c r="Q214" s="5"/>
      <c r="R214" s="5"/>
      <c r="S214" s="5"/>
      <c r="T214" s="5"/>
      <c r="U214" s="5"/>
      <c r="V214" s="5"/>
      <c r="W214" s="5"/>
      <c r="X214" s="5"/>
      <c r="Y214" s="5"/>
      <c r="Z214" s="5"/>
    </row>
    <row r="215" ht="14.25" customHeight="1">
      <c r="A215" s="299"/>
      <c r="B215" s="299"/>
      <c r="C215" s="299"/>
      <c r="D215" s="299"/>
      <c r="E215" s="299"/>
      <c r="F215" s="299"/>
      <c r="G215" s="299"/>
      <c r="H215" s="299"/>
      <c r="I215" s="299"/>
      <c r="J215" s="5"/>
      <c r="K215" s="5"/>
      <c r="L215" s="5"/>
      <c r="M215" s="5"/>
      <c r="N215" s="5"/>
      <c r="O215" s="5"/>
      <c r="P215" s="5"/>
      <c r="Q215" s="5"/>
      <c r="R215" s="5"/>
      <c r="S215" s="5"/>
      <c r="T215" s="5"/>
      <c r="U215" s="5"/>
      <c r="V215" s="5"/>
      <c r="W215" s="5"/>
      <c r="X215" s="5"/>
      <c r="Y215" s="5"/>
      <c r="Z215" s="5"/>
    </row>
    <row r="216" ht="14.25" customHeight="1">
      <c r="A216" s="299"/>
      <c r="B216" s="299"/>
      <c r="C216" s="299"/>
      <c r="D216" s="299"/>
      <c r="E216" s="299"/>
      <c r="F216" s="299"/>
      <c r="G216" s="299"/>
      <c r="H216" s="299"/>
      <c r="I216" s="299"/>
      <c r="J216" s="5"/>
      <c r="K216" s="5"/>
      <c r="L216" s="5"/>
      <c r="M216" s="5"/>
      <c r="N216" s="5"/>
      <c r="O216" s="5"/>
      <c r="P216" s="5"/>
      <c r="Q216" s="5"/>
      <c r="R216" s="5"/>
      <c r="S216" s="5"/>
      <c r="T216" s="5"/>
      <c r="U216" s="5"/>
      <c r="V216" s="5"/>
      <c r="W216" s="5"/>
      <c r="X216" s="5"/>
      <c r="Y216" s="5"/>
      <c r="Z216" s="5"/>
    </row>
    <row r="217" ht="14.25" customHeight="1">
      <c r="A217" s="299"/>
      <c r="B217" s="299"/>
      <c r="C217" s="299"/>
      <c r="D217" s="299"/>
      <c r="E217" s="299"/>
      <c r="F217" s="299"/>
      <c r="G217" s="299"/>
      <c r="H217" s="299"/>
      <c r="I217" s="299"/>
      <c r="J217" s="5"/>
      <c r="K217" s="5"/>
      <c r="L217" s="5"/>
      <c r="M217" s="5"/>
      <c r="N217" s="5"/>
      <c r="O217" s="5"/>
      <c r="P217" s="5"/>
      <c r="Q217" s="5"/>
      <c r="R217" s="5"/>
      <c r="S217" s="5"/>
      <c r="T217" s="5"/>
      <c r="U217" s="5"/>
      <c r="V217" s="5"/>
      <c r="W217" s="5"/>
      <c r="X217" s="5"/>
      <c r="Y217" s="5"/>
      <c r="Z217" s="5"/>
    </row>
    <row r="218" ht="14.25" customHeight="1">
      <c r="A218" s="299"/>
      <c r="B218" s="299"/>
      <c r="C218" s="299"/>
      <c r="D218" s="299"/>
      <c r="E218" s="299"/>
      <c r="F218" s="299"/>
      <c r="G218" s="299"/>
      <c r="H218" s="299"/>
      <c r="I218" s="299"/>
      <c r="J218" s="5"/>
      <c r="K218" s="5"/>
      <c r="L218" s="5"/>
      <c r="M218" s="5"/>
      <c r="N218" s="5"/>
      <c r="O218" s="5"/>
      <c r="P218" s="5"/>
      <c r="Q218" s="5"/>
      <c r="R218" s="5"/>
      <c r="S218" s="5"/>
      <c r="T218" s="5"/>
      <c r="U218" s="5"/>
      <c r="V218" s="5"/>
      <c r="W218" s="5"/>
      <c r="X218" s="5"/>
      <c r="Y218" s="5"/>
      <c r="Z218" s="5"/>
    </row>
    <row r="219" ht="14.25" customHeight="1">
      <c r="A219" s="299"/>
      <c r="B219" s="299"/>
      <c r="C219" s="299"/>
      <c r="D219" s="299"/>
      <c r="E219" s="299"/>
      <c r="F219" s="299"/>
      <c r="G219" s="299"/>
      <c r="H219" s="299"/>
      <c r="I219" s="299"/>
      <c r="J219" s="5"/>
      <c r="K219" s="5"/>
      <c r="L219" s="5"/>
      <c r="M219" s="5"/>
      <c r="N219" s="5"/>
      <c r="O219" s="5"/>
      <c r="P219" s="5"/>
      <c r="Q219" s="5"/>
      <c r="R219" s="5"/>
      <c r="S219" s="5"/>
      <c r="T219" s="5"/>
      <c r="U219" s="5"/>
      <c r="V219" s="5"/>
      <c r="W219" s="5"/>
      <c r="X219" s="5"/>
      <c r="Y219" s="5"/>
      <c r="Z219" s="5"/>
    </row>
    <row r="220" ht="14.25" customHeight="1">
      <c r="A220" s="299"/>
      <c r="B220" s="299"/>
      <c r="C220" s="299"/>
      <c r="D220" s="299"/>
      <c r="E220" s="299"/>
      <c r="F220" s="299"/>
      <c r="G220" s="299"/>
      <c r="H220" s="299"/>
      <c r="I220" s="299"/>
      <c r="J220" s="5"/>
      <c r="K220" s="5"/>
      <c r="L220" s="5"/>
      <c r="M220" s="5"/>
      <c r="N220" s="5"/>
      <c r="O220" s="5"/>
      <c r="P220" s="5"/>
      <c r="Q220" s="5"/>
      <c r="R220" s="5"/>
      <c r="S220" s="5"/>
      <c r="T220" s="5"/>
      <c r="U220" s="5"/>
      <c r="V220" s="5"/>
      <c r="W220" s="5"/>
      <c r="X220" s="5"/>
      <c r="Y220" s="5"/>
      <c r="Z220" s="5"/>
    </row>
    <row r="221" ht="14.25" customHeight="1">
      <c r="A221" s="299"/>
      <c r="B221" s="299"/>
      <c r="C221" s="299"/>
      <c r="D221" s="299"/>
      <c r="E221" s="299"/>
      <c r="F221" s="299"/>
      <c r="G221" s="299"/>
      <c r="H221" s="299"/>
      <c r="I221" s="299"/>
      <c r="J221" s="5"/>
      <c r="K221" s="5"/>
      <c r="L221" s="5"/>
      <c r="M221" s="5"/>
      <c r="N221" s="5"/>
      <c r="O221" s="5"/>
      <c r="P221" s="5"/>
      <c r="Q221" s="5"/>
      <c r="R221" s="5"/>
      <c r="S221" s="5"/>
      <c r="T221" s="5"/>
      <c r="U221" s="5"/>
      <c r="V221" s="5"/>
      <c r="W221" s="5"/>
      <c r="X221" s="5"/>
      <c r="Y221" s="5"/>
      <c r="Z221" s="5"/>
    </row>
    <row r="222" ht="14.25" customHeight="1">
      <c r="A222" s="299"/>
      <c r="B222" s="299"/>
      <c r="C222" s="299"/>
      <c r="D222" s="299"/>
      <c r="E222" s="299"/>
      <c r="F222" s="299"/>
      <c r="G222" s="299"/>
      <c r="H222" s="299"/>
      <c r="I222" s="299"/>
      <c r="J222" s="5"/>
      <c r="K222" s="5"/>
      <c r="L222" s="5"/>
      <c r="M222" s="5"/>
      <c r="N222" s="5"/>
      <c r="O222" s="5"/>
      <c r="P222" s="5"/>
      <c r="Q222" s="5"/>
      <c r="R222" s="5"/>
      <c r="S222" s="5"/>
      <c r="T222" s="5"/>
      <c r="U222" s="5"/>
      <c r="V222" s="5"/>
      <c r="W222" s="5"/>
      <c r="X222" s="5"/>
      <c r="Y222" s="5"/>
      <c r="Z222" s="5"/>
    </row>
    <row r="223" ht="14.25" customHeight="1">
      <c r="A223" s="299"/>
      <c r="B223" s="299"/>
      <c r="C223" s="299"/>
      <c r="D223" s="299"/>
      <c r="E223" s="299"/>
      <c r="F223" s="299"/>
      <c r="G223" s="299"/>
      <c r="H223" s="299"/>
      <c r="I223" s="299"/>
      <c r="J223" s="5"/>
      <c r="K223" s="5"/>
      <c r="L223" s="5"/>
      <c r="M223" s="5"/>
      <c r="N223" s="5"/>
      <c r="O223" s="5"/>
      <c r="P223" s="5"/>
      <c r="Q223" s="5"/>
      <c r="R223" s="5"/>
      <c r="S223" s="5"/>
      <c r="T223" s="5"/>
      <c r="U223" s="5"/>
      <c r="V223" s="5"/>
      <c r="W223" s="5"/>
      <c r="X223" s="5"/>
      <c r="Y223" s="5"/>
      <c r="Z223" s="5"/>
    </row>
    <row r="224" ht="14.25" customHeight="1">
      <c r="A224" s="299"/>
      <c r="B224" s="299"/>
      <c r="C224" s="299"/>
      <c r="D224" s="299"/>
      <c r="E224" s="299"/>
      <c r="F224" s="299"/>
      <c r="G224" s="299"/>
      <c r="H224" s="299"/>
      <c r="I224" s="299"/>
      <c r="J224" s="5"/>
      <c r="K224" s="5"/>
      <c r="L224" s="5"/>
      <c r="M224" s="5"/>
      <c r="N224" s="5"/>
      <c r="O224" s="5"/>
      <c r="P224" s="5"/>
      <c r="Q224" s="5"/>
      <c r="R224" s="5"/>
      <c r="S224" s="5"/>
      <c r="T224" s="5"/>
      <c r="U224" s="5"/>
      <c r="V224" s="5"/>
      <c r="W224" s="5"/>
      <c r="X224" s="5"/>
      <c r="Y224" s="5"/>
      <c r="Z224" s="5"/>
    </row>
    <row r="225" ht="14.25" customHeight="1">
      <c r="A225" s="299"/>
      <c r="B225" s="299"/>
      <c r="C225" s="299"/>
      <c r="D225" s="299"/>
      <c r="E225" s="299"/>
      <c r="F225" s="299"/>
      <c r="G225" s="299"/>
      <c r="H225" s="299"/>
      <c r="I225" s="299"/>
      <c r="J225" s="5"/>
      <c r="K225" s="5"/>
      <c r="L225" s="5"/>
      <c r="M225" s="5"/>
      <c r="N225" s="5"/>
      <c r="O225" s="5"/>
      <c r="P225" s="5"/>
      <c r="Q225" s="5"/>
      <c r="R225" s="5"/>
      <c r="S225" s="5"/>
      <c r="T225" s="5"/>
      <c r="U225" s="5"/>
      <c r="V225" s="5"/>
      <c r="W225" s="5"/>
      <c r="X225" s="5"/>
      <c r="Y225" s="5"/>
      <c r="Z225" s="5"/>
    </row>
    <row r="226" ht="14.25" customHeight="1">
      <c r="A226" s="299"/>
      <c r="B226" s="299"/>
      <c r="C226" s="299"/>
      <c r="D226" s="299"/>
      <c r="E226" s="299"/>
      <c r="F226" s="299"/>
      <c r="G226" s="299"/>
      <c r="H226" s="299"/>
      <c r="I226" s="299"/>
      <c r="J226" s="5"/>
      <c r="K226" s="5"/>
      <c r="L226" s="5"/>
      <c r="M226" s="5"/>
      <c r="N226" s="5"/>
      <c r="O226" s="5"/>
      <c r="P226" s="5"/>
      <c r="Q226" s="5"/>
      <c r="R226" s="5"/>
      <c r="S226" s="5"/>
      <c r="T226" s="5"/>
      <c r="U226" s="5"/>
      <c r="V226" s="5"/>
      <c r="W226" s="5"/>
      <c r="X226" s="5"/>
      <c r="Y226" s="5"/>
      <c r="Z226" s="5"/>
    </row>
    <row r="227" ht="14.25" customHeight="1">
      <c r="A227" s="299"/>
      <c r="B227" s="299"/>
      <c r="C227" s="299"/>
      <c r="D227" s="299"/>
      <c r="E227" s="299"/>
      <c r="F227" s="299"/>
      <c r="G227" s="299"/>
      <c r="H227" s="299"/>
      <c r="I227" s="299"/>
      <c r="J227" s="5"/>
      <c r="K227" s="5"/>
      <c r="L227" s="5"/>
      <c r="M227" s="5"/>
      <c r="N227" s="5"/>
      <c r="O227" s="5"/>
      <c r="P227" s="5"/>
      <c r="Q227" s="5"/>
      <c r="R227" s="5"/>
      <c r="S227" s="5"/>
      <c r="T227" s="5"/>
      <c r="U227" s="5"/>
      <c r="V227" s="5"/>
      <c r="W227" s="5"/>
      <c r="X227" s="5"/>
      <c r="Y227" s="5"/>
      <c r="Z227" s="5"/>
    </row>
    <row r="228" ht="14.25" customHeight="1">
      <c r="A228" s="299"/>
      <c r="B228" s="299"/>
      <c r="C228" s="299"/>
      <c r="D228" s="299"/>
      <c r="E228" s="299"/>
      <c r="F228" s="299"/>
      <c r="G228" s="299"/>
      <c r="H228" s="299"/>
      <c r="I228" s="299"/>
      <c r="J228" s="5"/>
      <c r="K228" s="5"/>
      <c r="L228" s="5"/>
      <c r="M228" s="5"/>
      <c r="N228" s="5"/>
      <c r="O228" s="5"/>
      <c r="P228" s="5"/>
      <c r="Q228" s="5"/>
      <c r="R228" s="5"/>
      <c r="S228" s="5"/>
      <c r="T228" s="5"/>
      <c r="U228" s="5"/>
      <c r="V228" s="5"/>
      <c r="W228" s="5"/>
      <c r="X228" s="5"/>
      <c r="Y228" s="5"/>
      <c r="Z228" s="5"/>
    </row>
    <row r="229" ht="14.25" customHeight="1">
      <c r="A229" s="299"/>
      <c r="B229" s="299"/>
      <c r="C229" s="299"/>
      <c r="D229" s="299"/>
      <c r="E229" s="299"/>
      <c r="F229" s="299"/>
      <c r="G229" s="299"/>
      <c r="H229" s="299"/>
      <c r="I229" s="299"/>
      <c r="J229" s="5"/>
      <c r="K229" s="5"/>
      <c r="L229" s="5"/>
      <c r="M229" s="5"/>
      <c r="N229" s="5"/>
      <c r="O229" s="5"/>
      <c r="P229" s="5"/>
      <c r="Q229" s="5"/>
      <c r="R229" s="5"/>
      <c r="S229" s="5"/>
      <c r="T229" s="5"/>
      <c r="U229" s="5"/>
      <c r="V229" s="5"/>
      <c r="W229" s="5"/>
      <c r="X229" s="5"/>
      <c r="Y229" s="5"/>
      <c r="Z229" s="5"/>
    </row>
    <row r="230" ht="14.25" customHeight="1">
      <c r="A230" s="299"/>
      <c r="B230" s="299"/>
      <c r="C230" s="299"/>
      <c r="D230" s="299"/>
      <c r="E230" s="299"/>
      <c r="F230" s="299"/>
      <c r="G230" s="299"/>
      <c r="H230" s="299"/>
      <c r="I230" s="299"/>
      <c r="J230" s="5"/>
      <c r="K230" s="5"/>
      <c r="L230" s="5"/>
      <c r="M230" s="5"/>
      <c r="N230" s="5"/>
      <c r="O230" s="5"/>
      <c r="P230" s="5"/>
      <c r="Q230" s="5"/>
      <c r="R230" s="5"/>
      <c r="S230" s="5"/>
      <c r="T230" s="5"/>
      <c r="U230" s="5"/>
      <c r="V230" s="5"/>
      <c r="W230" s="5"/>
      <c r="X230" s="5"/>
      <c r="Y230" s="5"/>
      <c r="Z230" s="5"/>
    </row>
    <row r="231" ht="14.25" customHeight="1">
      <c r="A231" s="299"/>
      <c r="B231" s="299"/>
      <c r="C231" s="299"/>
      <c r="D231" s="299"/>
      <c r="E231" s="299"/>
      <c r="F231" s="299"/>
      <c r="G231" s="299"/>
      <c r="H231" s="299"/>
      <c r="I231" s="299"/>
      <c r="J231" s="5"/>
      <c r="K231" s="5"/>
      <c r="L231" s="5"/>
      <c r="M231" s="5"/>
      <c r="N231" s="5"/>
      <c r="O231" s="5"/>
      <c r="P231" s="5"/>
      <c r="Q231" s="5"/>
      <c r="R231" s="5"/>
      <c r="S231" s="5"/>
      <c r="T231" s="5"/>
      <c r="U231" s="5"/>
      <c r="V231" s="5"/>
      <c r="W231" s="5"/>
      <c r="X231" s="5"/>
      <c r="Y231" s="5"/>
      <c r="Z231" s="5"/>
    </row>
    <row r="232" ht="14.25" customHeight="1">
      <c r="A232" s="299"/>
      <c r="B232" s="299"/>
      <c r="C232" s="299"/>
      <c r="D232" s="299"/>
      <c r="E232" s="299"/>
      <c r="F232" s="299"/>
      <c r="G232" s="299"/>
      <c r="H232" s="299"/>
      <c r="I232" s="299"/>
      <c r="J232" s="5"/>
      <c r="K232" s="5"/>
      <c r="L232" s="5"/>
      <c r="M232" s="5"/>
      <c r="N232" s="5"/>
      <c r="O232" s="5"/>
      <c r="P232" s="5"/>
      <c r="Q232" s="5"/>
      <c r="R232" s="5"/>
      <c r="S232" s="5"/>
      <c r="T232" s="5"/>
      <c r="U232" s="5"/>
      <c r="V232" s="5"/>
      <c r="W232" s="5"/>
      <c r="X232" s="5"/>
      <c r="Y232" s="5"/>
      <c r="Z232" s="5"/>
    </row>
    <row r="233" ht="14.25" customHeight="1">
      <c r="A233" s="299"/>
      <c r="B233" s="299"/>
      <c r="C233" s="299"/>
      <c r="D233" s="299"/>
      <c r="E233" s="299"/>
      <c r="F233" s="299"/>
      <c r="G233" s="299"/>
      <c r="H233" s="299"/>
      <c r="I233" s="299"/>
      <c r="J233" s="5"/>
      <c r="K233" s="5"/>
      <c r="L233" s="5"/>
      <c r="M233" s="5"/>
      <c r="N233" s="5"/>
      <c r="O233" s="5"/>
      <c r="P233" s="5"/>
      <c r="Q233" s="5"/>
      <c r="R233" s="5"/>
      <c r="S233" s="5"/>
      <c r="T233" s="5"/>
      <c r="U233" s="5"/>
      <c r="V233" s="5"/>
      <c r="W233" s="5"/>
      <c r="X233" s="5"/>
      <c r="Y233" s="5"/>
      <c r="Z233" s="5"/>
    </row>
    <row r="234" ht="14.25" customHeight="1">
      <c r="A234" s="299"/>
      <c r="B234" s="299"/>
      <c r="C234" s="299"/>
      <c r="D234" s="299"/>
      <c r="E234" s="299"/>
      <c r="F234" s="299"/>
      <c r="G234" s="299"/>
      <c r="H234" s="299"/>
      <c r="I234" s="299"/>
      <c r="J234" s="5"/>
      <c r="K234" s="5"/>
      <c r="L234" s="5"/>
      <c r="M234" s="5"/>
      <c r="N234" s="5"/>
      <c r="O234" s="5"/>
      <c r="P234" s="5"/>
      <c r="Q234" s="5"/>
      <c r="R234" s="5"/>
      <c r="S234" s="5"/>
      <c r="T234" s="5"/>
      <c r="U234" s="5"/>
      <c r="V234" s="5"/>
      <c r="W234" s="5"/>
      <c r="X234" s="5"/>
      <c r="Y234" s="5"/>
      <c r="Z234" s="5"/>
    </row>
    <row r="235" ht="14.25" customHeight="1">
      <c r="A235" s="299"/>
      <c r="B235" s="299"/>
      <c r="C235" s="299"/>
      <c r="D235" s="299"/>
      <c r="E235" s="299"/>
      <c r="F235" s="299"/>
      <c r="G235" s="299"/>
      <c r="H235" s="299"/>
      <c r="I235" s="299"/>
      <c r="J235" s="5"/>
      <c r="K235" s="5"/>
      <c r="L235" s="5"/>
      <c r="M235" s="5"/>
      <c r="N235" s="5"/>
      <c r="O235" s="5"/>
      <c r="P235" s="5"/>
      <c r="Q235" s="5"/>
      <c r="R235" s="5"/>
      <c r="S235" s="5"/>
      <c r="T235" s="5"/>
      <c r="U235" s="5"/>
      <c r="V235" s="5"/>
      <c r="W235" s="5"/>
      <c r="X235" s="5"/>
      <c r="Y235" s="5"/>
      <c r="Z235" s="5"/>
    </row>
    <row r="236" ht="14.25" customHeight="1">
      <c r="A236" s="299"/>
      <c r="B236" s="299"/>
      <c r="C236" s="299"/>
      <c r="D236" s="299"/>
      <c r="E236" s="299"/>
      <c r="F236" s="299"/>
      <c r="G236" s="299"/>
      <c r="H236" s="299"/>
      <c r="I236" s="299"/>
      <c r="J236" s="5"/>
      <c r="K236" s="5"/>
      <c r="L236" s="5"/>
      <c r="M236" s="5"/>
      <c r="N236" s="5"/>
      <c r="O236" s="5"/>
      <c r="P236" s="5"/>
      <c r="Q236" s="5"/>
      <c r="R236" s="5"/>
      <c r="S236" s="5"/>
      <c r="T236" s="5"/>
      <c r="U236" s="5"/>
      <c r="V236" s="5"/>
      <c r="W236" s="5"/>
      <c r="X236" s="5"/>
      <c r="Y236" s="5"/>
      <c r="Z236" s="5"/>
    </row>
    <row r="237" ht="14.25" customHeight="1">
      <c r="A237" s="299"/>
      <c r="B237" s="299"/>
      <c r="C237" s="299"/>
      <c r="D237" s="299"/>
      <c r="E237" s="299"/>
      <c r="F237" s="299"/>
      <c r="G237" s="299"/>
      <c r="H237" s="299"/>
      <c r="I237" s="299"/>
      <c r="J237" s="5"/>
      <c r="K237" s="5"/>
      <c r="L237" s="5"/>
      <c r="M237" s="5"/>
      <c r="N237" s="5"/>
      <c r="O237" s="5"/>
      <c r="P237" s="5"/>
      <c r="Q237" s="5"/>
      <c r="R237" s="5"/>
      <c r="S237" s="5"/>
      <c r="T237" s="5"/>
      <c r="U237" s="5"/>
      <c r="V237" s="5"/>
      <c r="W237" s="5"/>
      <c r="X237" s="5"/>
      <c r="Y237" s="5"/>
      <c r="Z237" s="5"/>
    </row>
    <row r="238" ht="14.25" customHeight="1">
      <c r="A238" s="299"/>
      <c r="B238" s="299"/>
      <c r="C238" s="299"/>
      <c r="D238" s="299"/>
      <c r="E238" s="299"/>
      <c r="F238" s="299"/>
      <c r="G238" s="299"/>
      <c r="H238" s="299"/>
      <c r="I238" s="299"/>
      <c r="J238" s="5"/>
      <c r="K238" s="5"/>
      <c r="L238" s="5"/>
      <c r="M238" s="5"/>
      <c r="N238" s="5"/>
      <c r="O238" s="5"/>
      <c r="P238" s="5"/>
      <c r="Q238" s="5"/>
      <c r="R238" s="5"/>
      <c r="S238" s="5"/>
      <c r="T238" s="5"/>
      <c r="U238" s="5"/>
      <c r="V238" s="5"/>
      <c r="W238" s="5"/>
      <c r="X238" s="5"/>
      <c r="Y238" s="5"/>
      <c r="Z238" s="5"/>
    </row>
    <row r="239" ht="14.25" customHeight="1">
      <c r="A239" s="299"/>
      <c r="B239" s="299"/>
      <c r="C239" s="299"/>
      <c r="D239" s="299"/>
      <c r="E239" s="299"/>
      <c r="F239" s="299"/>
      <c r="G239" s="299"/>
      <c r="H239" s="299"/>
      <c r="I239" s="299"/>
      <c r="J239" s="5"/>
      <c r="K239" s="5"/>
      <c r="L239" s="5"/>
      <c r="M239" s="5"/>
      <c r="N239" s="5"/>
      <c r="O239" s="5"/>
      <c r="P239" s="5"/>
      <c r="Q239" s="5"/>
      <c r="R239" s="5"/>
      <c r="S239" s="5"/>
      <c r="T239" s="5"/>
      <c r="U239" s="5"/>
      <c r="V239" s="5"/>
      <c r="W239" s="5"/>
      <c r="X239" s="5"/>
      <c r="Y239" s="5"/>
      <c r="Z239" s="5"/>
    </row>
    <row r="240" ht="14.25" customHeight="1">
      <c r="A240" s="299"/>
      <c r="B240" s="299"/>
      <c r="C240" s="299"/>
      <c r="D240" s="299"/>
      <c r="E240" s="299"/>
      <c r="F240" s="299"/>
      <c r="G240" s="299"/>
      <c r="H240" s="299"/>
      <c r="I240" s="299"/>
      <c r="J240" s="5"/>
      <c r="K240" s="5"/>
      <c r="L240" s="5"/>
      <c r="M240" s="5"/>
      <c r="N240" s="5"/>
      <c r="O240" s="5"/>
      <c r="P240" s="5"/>
      <c r="Q240" s="5"/>
      <c r="R240" s="5"/>
      <c r="S240" s="5"/>
      <c r="T240" s="5"/>
      <c r="U240" s="5"/>
      <c r="V240" s="5"/>
      <c r="W240" s="5"/>
      <c r="X240" s="5"/>
      <c r="Y240" s="5"/>
      <c r="Z240" s="5"/>
    </row>
    <row r="241" ht="14.25" customHeight="1">
      <c r="A241" s="299"/>
      <c r="B241" s="299"/>
      <c r="C241" s="299"/>
      <c r="D241" s="299"/>
      <c r="E241" s="299"/>
      <c r="F241" s="299"/>
      <c r="G241" s="299"/>
      <c r="H241" s="299"/>
      <c r="I241" s="299"/>
      <c r="J241" s="5"/>
      <c r="K241" s="5"/>
      <c r="L241" s="5"/>
      <c r="M241" s="5"/>
      <c r="N241" s="5"/>
      <c r="O241" s="5"/>
      <c r="P241" s="5"/>
      <c r="Q241" s="5"/>
      <c r="R241" s="5"/>
      <c r="S241" s="5"/>
      <c r="T241" s="5"/>
      <c r="U241" s="5"/>
      <c r="V241" s="5"/>
      <c r="W241" s="5"/>
      <c r="X241" s="5"/>
      <c r="Y241" s="5"/>
      <c r="Z241" s="5"/>
    </row>
    <row r="242" ht="14.25" customHeight="1">
      <c r="A242" s="299"/>
      <c r="B242" s="299"/>
      <c r="C242" s="299"/>
      <c r="D242" s="299"/>
      <c r="E242" s="299"/>
      <c r="F242" s="299"/>
      <c r="G242" s="299"/>
      <c r="H242" s="299"/>
      <c r="I242" s="299"/>
      <c r="J242" s="5"/>
      <c r="K242" s="5"/>
      <c r="L242" s="5"/>
      <c r="M242" s="5"/>
      <c r="N242" s="5"/>
      <c r="O242" s="5"/>
      <c r="P242" s="5"/>
      <c r="Q242" s="5"/>
      <c r="R242" s="5"/>
      <c r="S242" s="5"/>
      <c r="T242" s="5"/>
      <c r="U242" s="5"/>
      <c r="V242" s="5"/>
      <c r="W242" s="5"/>
      <c r="X242" s="5"/>
      <c r="Y242" s="5"/>
      <c r="Z242" s="5"/>
    </row>
    <row r="243" ht="14.25" customHeight="1">
      <c r="A243" s="299"/>
      <c r="B243" s="299"/>
      <c r="C243" s="299"/>
      <c r="D243" s="299"/>
      <c r="E243" s="299"/>
      <c r="F243" s="299"/>
      <c r="G243" s="299"/>
      <c r="H243" s="299"/>
      <c r="I243" s="299"/>
      <c r="J243" s="5"/>
      <c r="K243" s="5"/>
      <c r="L243" s="5"/>
      <c r="M243" s="5"/>
      <c r="N243" s="5"/>
      <c r="O243" s="5"/>
      <c r="P243" s="5"/>
      <c r="Q243" s="5"/>
      <c r="R243" s="5"/>
      <c r="S243" s="5"/>
      <c r="T243" s="5"/>
      <c r="U243" s="5"/>
      <c r="V243" s="5"/>
      <c r="W243" s="5"/>
      <c r="X243" s="5"/>
      <c r="Y243" s="5"/>
      <c r="Z243" s="5"/>
    </row>
    <row r="244" ht="14.25" customHeight="1">
      <c r="A244" s="299"/>
      <c r="B244" s="299"/>
      <c r="C244" s="299"/>
      <c r="D244" s="299"/>
      <c r="E244" s="299"/>
      <c r="F244" s="299"/>
      <c r="G244" s="299"/>
      <c r="H244" s="299"/>
      <c r="I244" s="299"/>
      <c r="J244" s="5"/>
      <c r="K244" s="5"/>
      <c r="L244" s="5"/>
      <c r="M244" s="5"/>
      <c r="N244" s="5"/>
      <c r="O244" s="5"/>
      <c r="P244" s="5"/>
      <c r="Q244" s="5"/>
      <c r="R244" s="5"/>
      <c r="S244" s="5"/>
      <c r="T244" s="5"/>
      <c r="U244" s="5"/>
      <c r="V244" s="5"/>
      <c r="W244" s="5"/>
      <c r="X244" s="5"/>
      <c r="Y244" s="5"/>
      <c r="Z244" s="5"/>
    </row>
    <row r="245" ht="14.25" customHeight="1">
      <c r="A245" s="299"/>
      <c r="B245" s="299"/>
      <c r="C245" s="299"/>
      <c r="D245" s="299"/>
      <c r="E245" s="299"/>
      <c r="F245" s="299"/>
      <c r="G245" s="299"/>
      <c r="H245" s="299"/>
      <c r="I245" s="299"/>
      <c r="J245" s="5"/>
      <c r="K245" s="5"/>
      <c r="L245" s="5"/>
      <c r="M245" s="5"/>
      <c r="N245" s="5"/>
      <c r="O245" s="5"/>
      <c r="P245" s="5"/>
      <c r="Q245" s="5"/>
      <c r="R245" s="5"/>
      <c r="S245" s="5"/>
      <c r="T245" s="5"/>
      <c r="U245" s="5"/>
      <c r="V245" s="5"/>
      <c r="W245" s="5"/>
      <c r="X245" s="5"/>
      <c r="Y245" s="5"/>
      <c r="Z245" s="5"/>
    </row>
    <row r="246" ht="14.25" customHeight="1">
      <c r="A246" s="299"/>
      <c r="B246" s="299"/>
      <c r="C246" s="299"/>
      <c r="D246" s="299"/>
      <c r="E246" s="299"/>
      <c r="F246" s="299"/>
      <c r="G246" s="299"/>
      <c r="H246" s="299"/>
      <c r="I246" s="299"/>
      <c r="J246" s="5"/>
      <c r="K246" s="5"/>
      <c r="L246" s="5"/>
      <c r="M246" s="5"/>
      <c r="N246" s="5"/>
      <c r="O246" s="5"/>
      <c r="P246" s="5"/>
      <c r="Q246" s="5"/>
      <c r="R246" s="5"/>
      <c r="S246" s="5"/>
      <c r="T246" s="5"/>
      <c r="U246" s="5"/>
      <c r="V246" s="5"/>
      <c r="W246" s="5"/>
      <c r="X246" s="5"/>
      <c r="Y246" s="5"/>
      <c r="Z246" s="5"/>
    </row>
    <row r="247" ht="14.25" customHeight="1">
      <c r="A247" s="299"/>
      <c r="B247" s="299"/>
      <c r="C247" s="299"/>
      <c r="D247" s="299"/>
      <c r="E247" s="299"/>
      <c r="F247" s="299"/>
      <c r="G247" s="299"/>
      <c r="H247" s="299"/>
      <c r="I247" s="299"/>
      <c r="J247" s="5"/>
      <c r="K247" s="5"/>
      <c r="L247" s="5"/>
      <c r="M247" s="5"/>
      <c r="N247" s="5"/>
      <c r="O247" s="5"/>
      <c r="P247" s="5"/>
      <c r="Q247" s="5"/>
      <c r="R247" s="5"/>
      <c r="S247" s="5"/>
      <c r="T247" s="5"/>
      <c r="U247" s="5"/>
      <c r="V247" s="5"/>
      <c r="W247" s="5"/>
      <c r="X247" s="5"/>
      <c r="Y247" s="5"/>
      <c r="Z247" s="5"/>
    </row>
    <row r="248" ht="14.25" customHeight="1">
      <c r="A248" s="299"/>
      <c r="B248" s="299"/>
      <c r="C248" s="299"/>
      <c r="D248" s="299"/>
      <c r="E248" s="299"/>
      <c r="F248" s="299"/>
      <c r="G248" s="299"/>
      <c r="H248" s="299"/>
      <c r="I248" s="299"/>
      <c r="J248" s="5"/>
      <c r="K248" s="5"/>
      <c r="L248" s="5"/>
      <c r="M248" s="5"/>
      <c r="N248" s="5"/>
      <c r="O248" s="5"/>
      <c r="P248" s="5"/>
      <c r="Q248" s="5"/>
      <c r="R248" s="5"/>
      <c r="S248" s="5"/>
      <c r="T248" s="5"/>
      <c r="U248" s="5"/>
      <c r="V248" s="5"/>
      <c r="W248" s="5"/>
      <c r="X248" s="5"/>
      <c r="Y248" s="5"/>
      <c r="Z248" s="5"/>
    </row>
    <row r="249" ht="14.25" customHeight="1">
      <c r="A249" s="299"/>
      <c r="B249" s="299"/>
      <c r="C249" s="299"/>
      <c r="D249" s="299"/>
      <c r="E249" s="299"/>
      <c r="F249" s="299"/>
      <c r="G249" s="299"/>
      <c r="H249" s="299"/>
      <c r="I249" s="299"/>
      <c r="J249" s="5"/>
      <c r="K249" s="5"/>
      <c r="L249" s="5"/>
      <c r="M249" s="5"/>
      <c r="N249" s="5"/>
      <c r="O249" s="5"/>
      <c r="P249" s="5"/>
      <c r="Q249" s="5"/>
      <c r="R249" s="5"/>
      <c r="S249" s="5"/>
      <c r="T249" s="5"/>
      <c r="U249" s="5"/>
      <c r="V249" s="5"/>
      <c r="W249" s="5"/>
      <c r="X249" s="5"/>
      <c r="Y249" s="5"/>
      <c r="Z249" s="5"/>
    </row>
    <row r="250" ht="14.25" customHeight="1">
      <c r="A250" s="299"/>
      <c r="B250" s="299"/>
      <c r="C250" s="299"/>
      <c r="D250" s="299"/>
      <c r="E250" s="299"/>
      <c r="F250" s="299"/>
      <c r="G250" s="299"/>
      <c r="H250" s="299"/>
      <c r="I250" s="299"/>
      <c r="J250" s="5"/>
      <c r="K250" s="5"/>
      <c r="L250" s="5"/>
      <c r="M250" s="5"/>
      <c r="N250" s="5"/>
      <c r="O250" s="5"/>
      <c r="P250" s="5"/>
      <c r="Q250" s="5"/>
      <c r="R250" s="5"/>
      <c r="S250" s="5"/>
      <c r="T250" s="5"/>
      <c r="U250" s="5"/>
      <c r="V250" s="5"/>
      <c r="W250" s="5"/>
      <c r="X250" s="5"/>
      <c r="Y250" s="5"/>
      <c r="Z250" s="5"/>
    </row>
    <row r="251" ht="14.25" customHeight="1">
      <c r="A251" s="299"/>
      <c r="B251" s="299"/>
      <c r="C251" s="299"/>
      <c r="D251" s="299"/>
      <c r="E251" s="299"/>
      <c r="F251" s="299"/>
      <c r="G251" s="299"/>
      <c r="H251" s="299"/>
      <c r="I251" s="299"/>
      <c r="J251" s="5"/>
      <c r="K251" s="5"/>
      <c r="L251" s="5"/>
      <c r="M251" s="5"/>
      <c r="N251" s="5"/>
      <c r="O251" s="5"/>
      <c r="P251" s="5"/>
      <c r="Q251" s="5"/>
      <c r="R251" s="5"/>
      <c r="S251" s="5"/>
      <c r="T251" s="5"/>
      <c r="U251" s="5"/>
      <c r="V251" s="5"/>
      <c r="W251" s="5"/>
      <c r="X251" s="5"/>
      <c r="Y251" s="5"/>
      <c r="Z251" s="5"/>
    </row>
    <row r="252" ht="14.25" customHeight="1">
      <c r="A252" s="299"/>
      <c r="B252" s="299"/>
      <c r="C252" s="299"/>
      <c r="D252" s="299"/>
      <c r="E252" s="299"/>
      <c r="F252" s="299"/>
      <c r="G252" s="299"/>
      <c r="H252" s="299"/>
      <c r="I252" s="299"/>
      <c r="J252" s="5"/>
      <c r="K252" s="5"/>
      <c r="L252" s="5"/>
      <c r="M252" s="5"/>
      <c r="N252" s="5"/>
      <c r="O252" s="5"/>
      <c r="P252" s="5"/>
      <c r="Q252" s="5"/>
      <c r="R252" s="5"/>
      <c r="S252" s="5"/>
      <c r="T252" s="5"/>
      <c r="U252" s="5"/>
      <c r="V252" s="5"/>
      <c r="W252" s="5"/>
      <c r="X252" s="5"/>
      <c r="Y252" s="5"/>
      <c r="Z252" s="5"/>
    </row>
    <row r="253" ht="14.25" customHeight="1">
      <c r="A253" s="299"/>
      <c r="B253" s="299"/>
      <c r="C253" s="299"/>
      <c r="D253" s="299"/>
      <c r="E253" s="299"/>
      <c r="F253" s="299"/>
      <c r="G253" s="299"/>
      <c r="H253" s="299"/>
      <c r="I253" s="299"/>
      <c r="J253" s="5"/>
      <c r="K253" s="5"/>
      <c r="L253" s="5"/>
      <c r="M253" s="5"/>
      <c r="N253" s="5"/>
      <c r="O253" s="5"/>
      <c r="P253" s="5"/>
      <c r="Q253" s="5"/>
      <c r="R253" s="5"/>
      <c r="S253" s="5"/>
      <c r="T253" s="5"/>
      <c r="U253" s="5"/>
      <c r="V253" s="5"/>
      <c r="W253" s="5"/>
      <c r="X253" s="5"/>
      <c r="Y253" s="5"/>
      <c r="Z253" s="5"/>
    </row>
    <row r="254" ht="14.25" customHeight="1">
      <c r="A254" s="299"/>
      <c r="B254" s="299"/>
      <c r="C254" s="299"/>
      <c r="D254" s="299"/>
      <c r="E254" s="299"/>
      <c r="F254" s="299"/>
      <c r="G254" s="299"/>
      <c r="H254" s="299"/>
      <c r="I254" s="299"/>
      <c r="J254" s="5"/>
      <c r="K254" s="5"/>
      <c r="L254" s="5"/>
      <c r="M254" s="5"/>
      <c r="N254" s="5"/>
      <c r="O254" s="5"/>
      <c r="P254" s="5"/>
      <c r="Q254" s="5"/>
      <c r="R254" s="5"/>
      <c r="S254" s="5"/>
      <c r="T254" s="5"/>
      <c r="U254" s="5"/>
      <c r="V254" s="5"/>
      <c r="W254" s="5"/>
      <c r="X254" s="5"/>
      <c r="Y254" s="5"/>
      <c r="Z254" s="5"/>
    </row>
    <row r="255" ht="14.25" customHeight="1">
      <c r="A255" s="299"/>
      <c r="B255" s="299"/>
      <c r="C255" s="299"/>
      <c r="D255" s="299"/>
      <c r="E255" s="299"/>
      <c r="F255" s="299"/>
      <c r="G255" s="299"/>
      <c r="H255" s="299"/>
      <c r="I255" s="299"/>
      <c r="J255" s="5"/>
      <c r="K255" s="5"/>
      <c r="L255" s="5"/>
      <c r="M255" s="5"/>
      <c r="N255" s="5"/>
      <c r="O255" s="5"/>
      <c r="P255" s="5"/>
      <c r="Q255" s="5"/>
      <c r="R255" s="5"/>
      <c r="S255" s="5"/>
      <c r="T255" s="5"/>
      <c r="U255" s="5"/>
      <c r="V255" s="5"/>
      <c r="W255" s="5"/>
      <c r="X255" s="5"/>
      <c r="Y255" s="5"/>
      <c r="Z255" s="5"/>
    </row>
    <row r="256" ht="14.25" customHeight="1">
      <c r="A256" s="299"/>
      <c r="B256" s="299"/>
      <c r="C256" s="299"/>
      <c r="D256" s="299"/>
      <c r="E256" s="299"/>
      <c r="F256" s="299"/>
      <c r="G256" s="299"/>
      <c r="H256" s="299"/>
      <c r="I256" s="299"/>
      <c r="J256" s="5"/>
      <c r="K256" s="5"/>
      <c r="L256" s="5"/>
      <c r="M256" s="5"/>
      <c r="N256" s="5"/>
      <c r="O256" s="5"/>
      <c r="P256" s="5"/>
      <c r="Q256" s="5"/>
      <c r="R256" s="5"/>
      <c r="S256" s="5"/>
      <c r="T256" s="5"/>
      <c r="U256" s="5"/>
      <c r="V256" s="5"/>
      <c r="W256" s="5"/>
      <c r="X256" s="5"/>
      <c r="Y256" s="5"/>
      <c r="Z256" s="5"/>
    </row>
    <row r="257" ht="14.25" customHeight="1">
      <c r="A257" s="299"/>
      <c r="B257" s="299"/>
      <c r="C257" s="299"/>
      <c r="D257" s="299"/>
      <c r="E257" s="299"/>
      <c r="F257" s="299"/>
      <c r="G257" s="299"/>
      <c r="H257" s="299"/>
      <c r="I257" s="299"/>
      <c r="J257" s="5"/>
      <c r="K257" s="5"/>
      <c r="L257" s="5"/>
      <c r="M257" s="5"/>
      <c r="N257" s="5"/>
      <c r="O257" s="5"/>
      <c r="P257" s="5"/>
      <c r="Q257" s="5"/>
      <c r="R257" s="5"/>
      <c r="S257" s="5"/>
      <c r="T257" s="5"/>
      <c r="U257" s="5"/>
      <c r="V257" s="5"/>
      <c r="W257" s="5"/>
      <c r="X257" s="5"/>
      <c r="Y257" s="5"/>
      <c r="Z257" s="5"/>
    </row>
    <row r="258" ht="14.25" customHeight="1">
      <c r="A258" s="299"/>
      <c r="B258" s="299"/>
      <c r="C258" s="299"/>
      <c r="D258" s="299"/>
      <c r="E258" s="299"/>
      <c r="F258" s="299"/>
      <c r="G258" s="299"/>
      <c r="H258" s="299"/>
      <c r="I258" s="299"/>
      <c r="J258" s="5"/>
      <c r="K258" s="5"/>
      <c r="L258" s="5"/>
      <c r="M258" s="5"/>
      <c r="N258" s="5"/>
      <c r="O258" s="5"/>
      <c r="P258" s="5"/>
      <c r="Q258" s="5"/>
      <c r="R258" s="5"/>
      <c r="S258" s="5"/>
      <c r="T258" s="5"/>
      <c r="U258" s="5"/>
      <c r="V258" s="5"/>
      <c r="W258" s="5"/>
      <c r="X258" s="5"/>
      <c r="Y258" s="5"/>
      <c r="Z258" s="5"/>
    </row>
    <row r="259" ht="14.25" customHeight="1">
      <c r="A259" s="299"/>
      <c r="B259" s="299"/>
      <c r="C259" s="299"/>
      <c r="D259" s="299"/>
      <c r="E259" s="299"/>
      <c r="F259" s="299"/>
      <c r="G259" s="299"/>
      <c r="H259" s="299"/>
      <c r="I259" s="299"/>
      <c r="J259" s="5"/>
      <c r="K259" s="5"/>
      <c r="L259" s="5"/>
      <c r="M259" s="5"/>
      <c r="N259" s="5"/>
      <c r="O259" s="5"/>
      <c r="P259" s="5"/>
      <c r="Q259" s="5"/>
      <c r="R259" s="5"/>
      <c r="S259" s="5"/>
      <c r="T259" s="5"/>
      <c r="U259" s="5"/>
      <c r="V259" s="5"/>
      <c r="W259" s="5"/>
      <c r="X259" s="5"/>
      <c r="Y259" s="5"/>
      <c r="Z259" s="5"/>
    </row>
    <row r="260" ht="14.25" customHeight="1">
      <c r="A260" s="299"/>
      <c r="B260" s="299"/>
      <c r="C260" s="299"/>
      <c r="D260" s="299"/>
      <c r="E260" s="299"/>
      <c r="F260" s="299"/>
      <c r="G260" s="299"/>
      <c r="H260" s="299"/>
      <c r="I260" s="299"/>
      <c r="J260" s="5"/>
      <c r="K260" s="5"/>
      <c r="L260" s="5"/>
      <c r="M260" s="5"/>
      <c r="N260" s="5"/>
      <c r="O260" s="5"/>
      <c r="P260" s="5"/>
      <c r="Q260" s="5"/>
      <c r="R260" s="5"/>
      <c r="S260" s="5"/>
      <c r="T260" s="5"/>
      <c r="U260" s="5"/>
      <c r="V260" s="5"/>
      <c r="W260" s="5"/>
      <c r="X260" s="5"/>
      <c r="Y260" s="5"/>
      <c r="Z260" s="5"/>
    </row>
    <row r="261" ht="14.25" customHeight="1">
      <c r="A261" s="299"/>
      <c r="B261" s="299"/>
      <c r="C261" s="299"/>
      <c r="D261" s="299"/>
      <c r="E261" s="299"/>
      <c r="F261" s="299"/>
      <c r="G261" s="299"/>
      <c r="H261" s="299"/>
      <c r="I261" s="299"/>
      <c r="J261" s="5"/>
      <c r="K261" s="5"/>
      <c r="L261" s="5"/>
      <c r="M261" s="5"/>
      <c r="N261" s="5"/>
      <c r="O261" s="5"/>
      <c r="P261" s="5"/>
      <c r="Q261" s="5"/>
      <c r="R261" s="5"/>
      <c r="S261" s="5"/>
      <c r="T261" s="5"/>
      <c r="U261" s="5"/>
      <c r="V261" s="5"/>
      <c r="W261" s="5"/>
      <c r="X261" s="5"/>
      <c r="Y261" s="5"/>
      <c r="Z261" s="5"/>
    </row>
    <row r="262" ht="14.25" customHeight="1">
      <c r="A262" s="299"/>
      <c r="B262" s="299"/>
      <c r="C262" s="299"/>
      <c r="D262" s="299"/>
      <c r="E262" s="299"/>
      <c r="F262" s="299"/>
      <c r="G262" s="299"/>
      <c r="H262" s="299"/>
      <c r="I262" s="299"/>
      <c r="J262" s="5"/>
      <c r="K262" s="5"/>
      <c r="L262" s="5"/>
      <c r="M262" s="5"/>
      <c r="N262" s="5"/>
      <c r="O262" s="5"/>
      <c r="P262" s="5"/>
      <c r="Q262" s="5"/>
      <c r="R262" s="5"/>
      <c r="S262" s="5"/>
      <c r="T262" s="5"/>
      <c r="U262" s="5"/>
      <c r="V262" s="5"/>
      <c r="W262" s="5"/>
      <c r="X262" s="5"/>
      <c r="Y262" s="5"/>
      <c r="Z262" s="5"/>
    </row>
    <row r="263" ht="14.25" customHeight="1">
      <c r="A263" s="299"/>
      <c r="B263" s="299"/>
      <c r="C263" s="299"/>
      <c r="D263" s="299"/>
      <c r="E263" s="299"/>
      <c r="F263" s="299"/>
      <c r="G263" s="299"/>
      <c r="H263" s="299"/>
      <c r="I263" s="299"/>
      <c r="J263" s="5"/>
      <c r="K263" s="5"/>
      <c r="L263" s="5"/>
      <c r="M263" s="5"/>
      <c r="N263" s="5"/>
      <c r="O263" s="5"/>
      <c r="P263" s="5"/>
      <c r="Q263" s="5"/>
      <c r="R263" s="5"/>
      <c r="S263" s="5"/>
      <c r="T263" s="5"/>
      <c r="U263" s="5"/>
      <c r="V263" s="5"/>
      <c r="W263" s="5"/>
      <c r="X263" s="5"/>
      <c r="Y263" s="5"/>
      <c r="Z263" s="5"/>
    </row>
    <row r="264" ht="14.25" customHeight="1">
      <c r="A264" s="299"/>
      <c r="B264" s="299"/>
      <c r="C264" s="299"/>
      <c r="D264" s="299"/>
      <c r="E264" s="299"/>
      <c r="F264" s="299"/>
      <c r="G264" s="299"/>
      <c r="H264" s="299"/>
      <c r="I264" s="299"/>
      <c r="J264" s="5"/>
      <c r="K264" s="5"/>
      <c r="L264" s="5"/>
      <c r="M264" s="5"/>
      <c r="N264" s="5"/>
      <c r="O264" s="5"/>
      <c r="P264" s="5"/>
      <c r="Q264" s="5"/>
      <c r="R264" s="5"/>
      <c r="S264" s="5"/>
      <c r="T264" s="5"/>
      <c r="U264" s="5"/>
      <c r="V264" s="5"/>
      <c r="W264" s="5"/>
      <c r="X264" s="5"/>
      <c r="Y264" s="5"/>
      <c r="Z264" s="5"/>
    </row>
    <row r="265" ht="14.25" customHeight="1">
      <c r="A265" s="299"/>
      <c r="B265" s="299"/>
      <c r="C265" s="299"/>
      <c r="D265" s="299"/>
      <c r="E265" s="299"/>
      <c r="F265" s="299"/>
      <c r="G265" s="299"/>
      <c r="H265" s="299"/>
      <c r="I265" s="299"/>
      <c r="J265" s="5"/>
      <c r="K265" s="5"/>
      <c r="L265" s="5"/>
      <c r="M265" s="5"/>
      <c r="N265" s="5"/>
      <c r="O265" s="5"/>
      <c r="P265" s="5"/>
      <c r="Q265" s="5"/>
      <c r="R265" s="5"/>
      <c r="S265" s="5"/>
      <c r="T265" s="5"/>
      <c r="U265" s="5"/>
      <c r="V265" s="5"/>
      <c r="W265" s="5"/>
      <c r="X265" s="5"/>
      <c r="Y265" s="5"/>
      <c r="Z265" s="5"/>
    </row>
    <row r="266" ht="14.25" customHeight="1">
      <c r="A266" s="299"/>
      <c r="B266" s="299"/>
      <c r="C266" s="299"/>
      <c r="D266" s="299"/>
      <c r="E266" s="299"/>
      <c r="F266" s="299"/>
      <c r="G266" s="299"/>
      <c r="H266" s="299"/>
      <c r="I266" s="299"/>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3">
    <mergeCell ref="D38:E39"/>
    <mergeCell ref="F38:G39"/>
    <mergeCell ref="H38:I39"/>
    <mergeCell ref="D53:E54"/>
    <mergeCell ref="F53:G54"/>
    <mergeCell ref="H53:I54"/>
    <mergeCell ref="C4:D4"/>
    <mergeCell ref="D9:E10"/>
    <mergeCell ref="F9:G10"/>
    <mergeCell ref="H9:I10"/>
    <mergeCell ref="D23:E24"/>
    <mergeCell ref="F23:G24"/>
    <mergeCell ref="H23:I24"/>
  </mergeCells>
  <printOptions/>
  <pageMargins bottom="0.75" footer="0.0" header="0.0" left="0.7" right="0.7" top="0.75"/>
  <pageSetup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showGridLines="0" workbookViewId="0"/>
  </sheetViews>
  <sheetFormatPr customHeight="1" defaultColWidth="14.43" defaultRowHeight="15.0"/>
  <cols>
    <col customWidth="1" min="1" max="1" width="3.71"/>
    <col customWidth="1" min="2" max="2" width="15.43"/>
    <col customWidth="1" min="3" max="3" width="11.0"/>
    <col customWidth="1" min="4" max="4" width="1.43"/>
    <col customWidth="1" min="5" max="6" width="12.71"/>
    <col customWidth="1" min="7" max="7" width="8.29"/>
    <col customWidth="1" min="8" max="8" width="16.71"/>
    <col customWidth="1" min="9" max="26" width="8.71"/>
  </cols>
  <sheetData>
    <row r="1" ht="14.25" customHeight="1">
      <c r="A1" s="5"/>
      <c r="B1" s="5"/>
      <c r="C1" s="5"/>
      <c r="D1" s="5"/>
      <c r="E1" s="5"/>
      <c r="F1" s="5"/>
      <c r="G1" s="5"/>
      <c r="H1" s="5"/>
      <c r="I1" s="5"/>
      <c r="J1" s="5"/>
      <c r="K1" s="5"/>
      <c r="L1" s="5"/>
      <c r="M1" s="5"/>
      <c r="N1" s="5"/>
      <c r="O1" s="5"/>
      <c r="P1" s="5"/>
      <c r="Q1" s="5"/>
      <c r="R1" s="5"/>
      <c r="S1" s="5"/>
      <c r="T1" s="5"/>
      <c r="U1" s="5"/>
      <c r="V1" s="5"/>
      <c r="W1" s="5"/>
      <c r="X1" s="5"/>
      <c r="Y1" s="5"/>
      <c r="Z1" s="5"/>
    </row>
    <row r="2" ht="36.0" customHeight="1">
      <c r="A2" s="356">
        <v>1.0</v>
      </c>
      <c r="B2" s="326" t="s">
        <v>397</v>
      </c>
      <c r="G2" s="5"/>
      <c r="H2" s="5"/>
      <c r="I2" s="5"/>
      <c r="J2" s="5"/>
      <c r="K2" s="5"/>
      <c r="L2" s="5"/>
      <c r="M2" s="5"/>
      <c r="N2" s="5"/>
      <c r="O2" s="5"/>
      <c r="P2" s="5"/>
      <c r="Q2" s="5"/>
      <c r="R2" s="5"/>
      <c r="S2" s="5"/>
      <c r="T2" s="5"/>
      <c r="U2" s="5"/>
      <c r="V2" s="5"/>
      <c r="W2" s="5"/>
      <c r="X2" s="5"/>
      <c r="Y2" s="5"/>
      <c r="Z2" s="5"/>
    </row>
    <row r="3" ht="14.25" customHeight="1">
      <c r="A3" s="5"/>
      <c r="B3" s="5"/>
      <c r="C3" s="5"/>
      <c r="D3" s="5"/>
      <c r="E3" s="5"/>
      <c r="F3" s="5"/>
      <c r="G3" s="5"/>
      <c r="H3" s="5"/>
      <c r="I3" s="5"/>
      <c r="J3" s="5"/>
      <c r="K3" s="5"/>
      <c r="L3" s="5"/>
      <c r="M3" s="5"/>
      <c r="N3" s="5"/>
      <c r="O3" s="5"/>
      <c r="P3" s="5"/>
      <c r="Q3" s="5"/>
      <c r="R3" s="5"/>
      <c r="S3" s="5"/>
      <c r="T3" s="5"/>
      <c r="U3" s="5"/>
      <c r="V3" s="5"/>
      <c r="W3" s="5"/>
      <c r="X3" s="5"/>
      <c r="Y3" s="5"/>
      <c r="Z3" s="5"/>
    </row>
    <row r="4" ht="14.25" customHeight="1">
      <c r="A4" s="5"/>
      <c r="B4" s="5"/>
      <c r="C4" s="5"/>
      <c r="D4" s="5"/>
      <c r="E4" s="5"/>
      <c r="F4" s="5"/>
      <c r="G4" s="5"/>
      <c r="H4" s="5"/>
      <c r="I4" s="5"/>
      <c r="J4" s="5"/>
      <c r="K4" s="5"/>
      <c r="L4" s="5"/>
      <c r="M4" s="5"/>
      <c r="N4" s="5"/>
      <c r="O4" s="5"/>
      <c r="P4" s="5"/>
      <c r="Q4" s="5"/>
      <c r="R4" s="5"/>
      <c r="S4" s="5"/>
      <c r="T4" s="5"/>
      <c r="U4" s="5"/>
      <c r="V4" s="5"/>
      <c r="W4" s="5"/>
      <c r="X4" s="5"/>
      <c r="Y4" s="5"/>
      <c r="Z4" s="5"/>
    </row>
    <row r="5" ht="14.25" customHeight="1">
      <c r="A5" s="5"/>
      <c r="B5" s="452" t="s">
        <v>282</v>
      </c>
      <c r="C5" s="157"/>
      <c r="D5" s="453"/>
      <c r="E5" s="454" t="str">
        <f>'PART II'!E11</f>
        <v>"Year 10"</v>
      </c>
      <c r="F5" s="454" t="str">
        <f>'PART II'!H11</f>
        <v>"Year 16"</v>
      </c>
      <c r="G5" s="453"/>
      <c r="H5" s="455" t="s">
        <v>398</v>
      </c>
      <c r="I5" s="5"/>
      <c r="J5" s="5"/>
      <c r="K5" s="5"/>
      <c r="L5" s="5"/>
      <c r="M5" s="5"/>
      <c r="N5" s="5"/>
      <c r="O5" s="5"/>
      <c r="P5" s="5"/>
      <c r="Q5" s="5"/>
      <c r="R5" s="5"/>
      <c r="S5" s="5"/>
      <c r="T5" s="5"/>
      <c r="U5" s="5"/>
      <c r="V5" s="5"/>
      <c r="W5" s="5"/>
      <c r="X5" s="5"/>
      <c r="Y5" s="5"/>
      <c r="Z5" s="5"/>
    </row>
    <row r="6" ht="14.25" customHeight="1">
      <c r="A6" s="5"/>
      <c r="B6" s="456" t="s">
        <v>285</v>
      </c>
      <c r="C6" s="189"/>
      <c r="D6" s="169"/>
      <c r="E6" s="457">
        <f>'PART II'!E13</f>
        <v>432646000</v>
      </c>
      <c r="F6" s="457">
        <f>'PART II'!H13</f>
        <v>883525000</v>
      </c>
      <c r="G6" s="458">
        <f t="shared" ref="G6:G15" si="1">SIGN((F6-E6)/E6)</f>
        <v>1</v>
      </c>
      <c r="H6" s="459">
        <f t="shared" ref="H6:H15" si="2">(F6-E6)/E6</f>
        <v>1.042142999</v>
      </c>
      <c r="I6" s="5"/>
      <c r="J6" s="5"/>
      <c r="K6" s="5"/>
      <c r="L6" s="5"/>
      <c r="M6" s="5"/>
      <c r="N6" s="5"/>
      <c r="O6" s="5"/>
      <c r="P6" s="5"/>
      <c r="Q6" s="5"/>
      <c r="R6" s="5"/>
      <c r="S6" s="5"/>
      <c r="T6" s="5"/>
      <c r="U6" s="5"/>
      <c r="V6" s="5"/>
      <c r="W6" s="5"/>
      <c r="X6" s="5"/>
      <c r="Y6" s="5"/>
      <c r="Z6" s="5"/>
    </row>
    <row r="7" ht="14.25" customHeight="1">
      <c r="A7" s="5"/>
      <c r="B7" s="460" t="s">
        <v>207</v>
      </c>
      <c r="E7" s="461">
        <f>'PART II'!E15</f>
        <v>228053000</v>
      </c>
      <c r="F7" s="461">
        <f>'PART II'!H15</f>
        <v>461734000</v>
      </c>
      <c r="G7" s="462">
        <f t="shared" si="1"/>
        <v>1</v>
      </c>
      <c r="H7" s="463">
        <f t="shared" si="2"/>
        <v>1.024678474</v>
      </c>
      <c r="I7" s="5"/>
      <c r="J7" s="5"/>
      <c r="K7" s="5"/>
      <c r="L7" s="5"/>
      <c r="M7" s="5"/>
      <c r="N7" s="5"/>
      <c r="O7" s="5"/>
      <c r="P7" s="5"/>
      <c r="Q7" s="5"/>
      <c r="R7" s="5"/>
      <c r="S7" s="5"/>
      <c r="T7" s="5"/>
      <c r="U7" s="5"/>
      <c r="V7" s="5"/>
      <c r="W7" s="5"/>
      <c r="X7" s="5"/>
      <c r="Y7" s="5"/>
      <c r="Z7" s="5"/>
    </row>
    <row r="8" ht="14.25" customHeight="1">
      <c r="A8" s="5"/>
      <c r="B8" s="456" t="s">
        <v>399</v>
      </c>
      <c r="C8" s="189"/>
      <c r="D8" s="169"/>
      <c r="E8" s="464">
        <f t="shared" ref="E8:F8" si="3">E6-E7</f>
        <v>204593000</v>
      </c>
      <c r="F8" s="464">
        <f t="shared" si="3"/>
        <v>421791000</v>
      </c>
      <c r="G8" s="458">
        <f t="shared" si="1"/>
        <v>1</v>
      </c>
      <c r="H8" s="459">
        <f t="shared" si="2"/>
        <v>1.061610124</v>
      </c>
      <c r="I8" s="5"/>
      <c r="J8" s="5"/>
      <c r="K8" s="5"/>
      <c r="L8" s="5"/>
      <c r="M8" s="5"/>
      <c r="N8" s="5"/>
      <c r="O8" s="5"/>
      <c r="P8" s="5"/>
      <c r="Q8" s="5"/>
      <c r="R8" s="5"/>
      <c r="S8" s="5"/>
      <c r="T8" s="5"/>
      <c r="U8" s="5"/>
      <c r="V8" s="5"/>
      <c r="W8" s="5"/>
      <c r="X8" s="5"/>
      <c r="Y8" s="5"/>
      <c r="Z8" s="5"/>
    </row>
    <row r="9" ht="14.25" customHeight="1">
      <c r="A9" s="5"/>
      <c r="B9" s="460" t="s">
        <v>288</v>
      </c>
      <c r="E9" s="461">
        <f>'PART II'!E17</f>
        <v>67317000</v>
      </c>
      <c r="F9" s="461">
        <f>'PART II'!H17</f>
        <v>145616000</v>
      </c>
      <c r="G9" s="462">
        <f t="shared" si="1"/>
        <v>1</v>
      </c>
      <c r="H9" s="463">
        <f t="shared" si="2"/>
        <v>1.163138583</v>
      </c>
      <c r="I9" s="5"/>
      <c r="J9" s="5"/>
      <c r="K9" s="5"/>
      <c r="L9" s="5"/>
      <c r="M9" s="5"/>
      <c r="N9" s="5"/>
      <c r="O9" s="5"/>
      <c r="P9" s="5"/>
      <c r="Q9" s="5"/>
      <c r="R9" s="5"/>
      <c r="S9" s="5"/>
      <c r="T9" s="5"/>
      <c r="U9" s="5"/>
      <c r="V9" s="5"/>
      <c r="W9" s="5"/>
      <c r="X9" s="5"/>
      <c r="Y9" s="5"/>
      <c r="Z9" s="5"/>
    </row>
    <row r="10" ht="14.25" customHeight="1">
      <c r="A10" s="5"/>
      <c r="B10" s="456" t="s">
        <v>258</v>
      </c>
      <c r="C10" s="189"/>
      <c r="D10" s="169"/>
      <c r="E10" s="464">
        <f t="shared" ref="E10:F10" si="4">E8-E9</f>
        <v>137276000</v>
      </c>
      <c r="F10" s="464">
        <f t="shared" si="4"/>
        <v>276175000</v>
      </c>
      <c r="G10" s="458">
        <f t="shared" si="1"/>
        <v>1</v>
      </c>
      <c r="H10" s="459">
        <f t="shared" si="2"/>
        <v>1.011822897</v>
      </c>
      <c r="I10" s="5"/>
      <c r="J10" s="5"/>
      <c r="K10" s="5"/>
      <c r="L10" s="5"/>
      <c r="M10" s="5"/>
      <c r="N10" s="5"/>
      <c r="O10" s="5"/>
      <c r="P10" s="5"/>
      <c r="Q10" s="5"/>
      <c r="R10" s="5"/>
      <c r="S10" s="5"/>
      <c r="T10" s="5"/>
      <c r="U10" s="5"/>
      <c r="V10" s="5"/>
      <c r="W10" s="5"/>
      <c r="X10" s="5"/>
      <c r="Y10" s="5"/>
      <c r="Z10" s="5"/>
    </row>
    <row r="11" ht="14.25" customHeight="1">
      <c r="A11" s="5"/>
      <c r="B11" s="460" t="s">
        <v>209</v>
      </c>
      <c r="E11" s="461">
        <f>'PART II'!E19</f>
        <v>10174000</v>
      </c>
      <c r="F11" s="461">
        <f>'PART II'!H19</f>
        <v>-127000</v>
      </c>
      <c r="G11" s="462">
        <f t="shared" si="1"/>
        <v>-1</v>
      </c>
      <c r="H11" s="463">
        <f t="shared" si="2"/>
        <v>-1.012482799</v>
      </c>
      <c r="I11" s="5"/>
      <c r="J11" s="5"/>
      <c r="K11" s="5"/>
      <c r="L11" s="5"/>
      <c r="M11" s="5"/>
      <c r="N11" s="5"/>
      <c r="O11" s="5"/>
      <c r="P11" s="5"/>
      <c r="Q11" s="5"/>
      <c r="R11" s="5"/>
      <c r="S11" s="5"/>
      <c r="T11" s="5"/>
      <c r="U11" s="5"/>
      <c r="V11" s="5"/>
      <c r="W11" s="5"/>
      <c r="X11" s="5"/>
      <c r="Y11" s="5"/>
      <c r="Z11" s="5"/>
    </row>
    <row r="12" ht="14.25" customHeight="1">
      <c r="A12" s="5"/>
      <c r="B12" s="456" t="s">
        <v>400</v>
      </c>
      <c r="C12" s="189"/>
      <c r="D12" s="169"/>
      <c r="E12" s="464">
        <f t="shared" ref="E12:F12" si="5">E10-E11</f>
        <v>127102000</v>
      </c>
      <c r="F12" s="464">
        <f t="shared" si="5"/>
        <v>276302000</v>
      </c>
      <c r="G12" s="458">
        <f t="shared" si="1"/>
        <v>1</v>
      </c>
      <c r="H12" s="459">
        <f t="shared" si="2"/>
        <v>1.173860364</v>
      </c>
      <c r="I12" s="5"/>
      <c r="J12" s="5"/>
      <c r="K12" s="5"/>
      <c r="L12" s="5"/>
      <c r="M12" s="5"/>
      <c r="N12" s="5"/>
      <c r="O12" s="5"/>
      <c r="P12" s="5"/>
      <c r="Q12" s="5"/>
      <c r="R12" s="5"/>
      <c r="S12" s="5"/>
      <c r="T12" s="5"/>
      <c r="U12" s="5"/>
      <c r="V12" s="5"/>
      <c r="W12" s="5"/>
      <c r="X12" s="5"/>
      <c r="Y12" s="5"/>
      <c r="Z12" s="5"/>
    </row>
    <row r="13" ht="14.25" customHeight="1">
      <c r="A13" s="5"/>
      <c r="B13" s="460" t="s">
        <v>213</v>
      </c>
      <c r="E13" s="461">
        <f>'PART II'!E23</f>
        <v>17143000</v>
      </c>
      <c r="F13" s="461">
        <f>'PART II'!H23</f>
        <v>43723000</v>
      </c>
      <c r="G13" s="462">
        <f t="shared" si="1"/>
        <v>1</v>
      </c>
      <c r="H13" s="463">
        <f t="shared" si="2"/>
        <v>1.550487079</v>
      </c>
      <c r="I13" s="5"/>
      <c r="J13" s="5"/>
      <c r="K13" s="5"/>
      <c r="L13" s="5"/>
      <c r="M13" s="5"/>
      <c r="N13" s="5"/>
      <c r="O13" s="5"/>
      <c r="P13" s="5"/>
      <c r="Q13" s="5"/>
      <c r="R13" s="5"/>
      <c r="S13" s="5"/>
      <c r="T13" s="5"/>
      <c r="U13" s="5"/>
      <c r="V13" s="5"/>
      <c r="W13" s="5"/>
      <c r="X13" s="5"/>
      <c r="Y13" s="5"/>
      <c r="Z13" s="5"/>
    </row>
    <row r="14" ht="14.25" customHeight="1">
      <c r="A14" s="5"/>
      <c r="B14" s="456" t="s">
        <v>292</v>
      </c>
      <c r="C14" s="189"/>
      <c r="D14" s="169"/>
      <c r="E14" s="464">
        <f>'PART II'!E21</f>
        <v>0</v>
      </c>
      <c r="F14" s="464">
        <f>'PART II'!H21</f>
        <v>0</v>
      </c>
      <c r="G14" s="458" t="str">
        <f t="shared" si="1"/>
        <v>#DIV/0!</v>
      </c>
      <c r="H14" s="459" t="str">
        <f t="shared" si="2"/>
        <v>#DIV/0!</v>
      </c>
      <c r="I14" s="5"/>
      <c r="J14" s="5"/>
      <c r="K14" s="5"/>
      <c r="L14" s="5"/>
      <c r="M14" s="5"/>
      <c r="N14" s="5"/>
      <c r="O14" s="5"/>
      <c r="P14" s="5"/>
      <c r="Q14" s="5"/>
      <c r="R14" s="5"/>
      <c r="S14" s="5"/>
      <c r="T14" s="5"/>
      <c r="U14" s="5"/>
      <c r="V14" s="5"/>
      <c r="W14" s="5"/>
      <c r="X14" s="5"/>
      <c r="Y14" s="5"/>
      <c r="Z14" s="5"/>
    </row>
    <row r="15" ht="14.25" customHeight="1">
      <c r="A15" s="5"/>
      <c r="B15" s="465" t="s">
        <v>243</v>
      </c>
      <c r="C15" s="154"/>
      <c r="D15" s="154"/>
      <c r="E15" s="466">
        <f t="shared" ref="E15:F15" si="6">E12-E13+E14</f>
        <v>109959000</v>
      </c>
      <c r="F15" s="466">
        <f t="shared" si="6"/>
        <v>232579000</v>
      </c>
      <c r="G15" s="467">
        <f t="shared" si="1"/>
        <v>1</v>
      </c>
      <c r="H15" s="468">
        <f t="shared" si="2"/>
        <v>1.115142917</v>
      </c>
      <c r="I15" s="5"/>
      <c r="J15" s="5"/>
      <c r="K15" s="5"/>
      <c r="L15" s="5"/>
      <c r="M15" s="5"/>
      <c r="N15" s="5"/>
      <c r="O15" s="5"/>
      <c r="P15" s="5"/>
      <c r="Q15" s="5"/>
      <c r="R15" s="5"/>
      <c r="S15" s="5"/>
      <c r="T15" s="5"/>
      <c r="U15" s="5"/>
      <c r="V15" s="5"/>
      <c r="W15" s="5"/>
      <c r="X15" s="5"/>
      <c r="Y15" s="5"/>
      <c r="Z15" s="5"/>
    </row>
    <row r="16" ht="14.25" customHeight="1">
      <c r="A16" s="5"/>
      <c r="B16" s="5"/>
      <c r="C16" s="5"/>
      <c r="D16" s="5"/>
      <c r="E16" s="5"/>
      <c r="F16" s="5"/>
      <c r="G16" s="5"/>
      <c r="H16" s="5"/>
      <c r="I16" s="5"/>
      <c r="J16" s="5"/>
      <c r="K16" s="5"/>
      <c r="L16" s="5"/>
      <c r="M16" s="5"/>
      <c r="N16" s="5"/>
      <c r="O16" s="5"/>
      <c r="P16" s="5"/>
      <c r="Q16" s="5"/>
      <c r="R16" s="5"/>
      <c r="S16" s="5"/>
      <c r="T16" s="5"/>
      <c r="U16" s="5"/>
      <c r="V16" s="5"/>
      <c r="W16" s="5"/>
      <c r="X16" s="5"/>
      <c r="Y16" s="5"/>
      <c r="Z16" s="5"/>
    </row>
    <row r="17" ht="14.25" customHeight="1">
      <c r="A17" s="5"/>
      <c r="B17" s="5"/>
      <c r="C17" s="5"/>
      <c r="D17" s="5"/>
      <c r="E17" s="5"/>
      <c r="F17" s="5"/>
      <c r="G17" s="5"/>
      <c r="H17" s="5"/>
      <c r="I17" s="5"/>
      <c r="J17" s="5"/>
      <c r="K17" s="5"/>
      <c r="L17" s="5"/>
      <c r="M17" s="5"/>
      <c r="N17" s="5"/>
      <c r="O17" s="5"/>
      <c r="P17" s="5"/>
      <c r="Q17" s="5"/>
      <c r="R17" s="5"/>
      <c r="S17" s="5"/>
      <c r="T17" s="5"/>
      <c r="U17" s="5"/>
      <c r="V17" s="5"/>
      <c r="W17" s="5"/>
      <c r="X17" s="5"/>
      <c r="Y17" s="5"/>
      <c r="Z17" s="5"/>
    </row>
    <row r="18" ht="14.25" customHeight="1">
      <c r="A18" s="5"/>
      <c r="B18" s="452" t="s">
        <v>401</v>
      </c>
      <c r="C18" s="7"/>
      <c r="D18" s="157"/>
      <c r="E18" s="454" t="str">
        <f t="shared" ref="E18:F18" si="7">E5</f>
        <v>"Year 10"</v>
      </c>
      <c r="F18" s="454" t="str">
        <f t="shared" si="7"/>
        <v>"Year 16"</v>
      </c>
      <c r="G18" s="469"/>
      <c r="H18" s="470" t="s">
        <v>398</v>
      </c>
      <c r="I18" s="5"/>
      <c r="J18" s="5"/>
      <c r="K18" s="5"/>
      <c r="L18" s="5"/>
      <c r="M18" s="5"/>
      <c r="N18" s="5"/>
      <c r="O18" s="5"/>
      <c r="P18" s="5"/>
      <c r="Q18" s="5"/>
      <c r="R18" s="5"/>
      <c r="S18" s="5"/>
      <c r="T18" s="5"/>
      <c r="U18" s="5"/>
      <c r="V18" s="5"/>
      <c r="W18" s="5"/>
      <c r="X18" s="5"/>
      <c r="Y18" s="5"/>
      <c r="Z18" s="5"/>
    </row>
    <row r="19" ht="14.25" customHeight="1">
      <c r="A19" s="5"/>
      <c r="B19" s="471" t="s">
        <v>300</v>
      </c>
      <c r="C19" s="472"/>
      <c r="D19" s="473"/>
      <c r="E19" s="458"/>
      <c r="F19" s="458"/>
      <c r="G19" s="458"/>
      <c r="H19" s="474"/>
      <c r="I19" s="5"/>
      <c r="J19" s="5"/>
      <c r="K19" s="5"/>
      <c r="L19" s="5"/>
      <c r="M19" s="5"/>
      <c r="N19" s="5"/>
      <c r="O19" s="5"/>
      <c r="P19" s="5"/>
      <c r="Q19" s="5"/>
      <c r="R19" s="5"/>
      <c r="S19" s="5"/>
      <c r="T19" s="5"/>
      <c r="U19" s="5"/>
      <c r="V19" s="5"/>
      <c r="W19" s="5"/>
      <c r="X19" s="5"/>
      <c r="Y19" s="5"/>
      <c r="Z19" s="5"/>
    </row>
    <row r="20" ht="14.25" customHeight="1">
      <c r="A20" s="5"/>
      <c r="B20" s="475" t="s">
        <v>301</v>
      </c>
      <c r="C20" s="476"/>
      <c r="D20" s="476"/>
      <c r="E20" s="477">
        <f>'PART II'!E30</f>
        <v>97778000</v>
      </c>
      <c r="F20" s="477">
        <f>'PART II'!H30</f>
        <v>224234000</v>
      </c>
      <c r="G20" s="478">
        <f t="shared" ref="G20:G29" si="8">SIGN((F20-E20)/E20)</f>
        <v>1</v>
      </c>
      <c r="H20" s="479">
        <f t="shared" ref="H20:H29" si="9">(F20-E20)/E20</f>
        <v>1.293297061</v>
      </c>
      <c r="I20" s="5"/>
      <c r="J20" s="5"/>
      <c r="K20" s="5"/>
      <c r="L20" s="5"/>
      <c r="M20" s="5"/>
      <c r="N20" s="5"/>
      <c r="O20" s="5"/>
      <c r="P20" s="5"/>
      <c r="Q20" s="5"/>
      <c r="R20" s="5"/>
      <c r="S20" s="5"/>
      <c r="T20" s="5"/>
      <c r="U20" s="5"/>
      <c r="V20" s="5"/>
      <c r="W20" s="5"/>
      <c r="X20" s="5"/>
      <c r="Y20" s="5"/>
      <c r="Z20" s="5"/>
    </row>
    <row r="21" ht="14.25" customHeight="1">
      <c r="A21" s="5"/>
      <c r="B21" s="480" t="s">
        <v>218</v>
      </c>
      <c r="C21" s="476"/>
      <c r="D21" s="481"/>
      <c r="E21" s="482">
        <f>'PART II'!E32</f>
        <v>85583000</v>
      </c>
      <c r="F21" s="482">
        <f>'PART II'!H32</f>
        <v>152738000</v>
      </c>
      <c r="G21" s="483">
        <f t="shared" si="8"/>
        <v>1</v>
      </c>
      <c r="H21" s="484">
        <f t="shared" si="9"/>
        <v>0.7846768634</v>
      </c>
      <c r="I21" s="5"/>
      <c r="J21" s="5"/>
      <c r="K21" s="5"/>
      <c r="L21" s="5"/>
      <c r="M21" s="5"/>
      <c r="N21" s="5"/>
      <c r="O21" s="5"/>
      <c r="P21" s="5"/>
      <c r="Q21" s="5"/>
      <c r="R21" s="5"/>
      <c r="S21" s="5"/>
      <c r="T21" s="5"/>
      <c r="U21" s="5"/>
      <c r="V21" s="5"/>
      <c r="W21" s="5"/>
      <c r="X21" s="5"/>
      <c r="Y21" s="5"/>
      <c r="Z21" s="5"/>
    </row>
    <row r="22" ht="14.25" customHeight="1">
      <c r="A22" s="5"/>
      <c r="B22" s="475" t="s">
        <v>219</v>
      </c>
      <c r="C22" s="476"/>
      <c r="D22" s="476"/>
      <c r="E22" s="485">
        <f>'PART II'!E34</f>
        <v>6121000</v>
      </c>
      <c r="F22" s="485">
        <f>'PART II'!H34</f>
        <v>33591000</v>
      </c>
      <c r="G22" s="478">
        <f t="shared" si="8"/>
        <v>1</v>
      </c>
      <c r="H22" s="479">
        <f t="shared" si="9"/>
        <v>4.487828786</v>
      </c>
      <c r="I22" s="5"/>
      <c r="J22" s="5"/>
      <c r="K22" s="5"/>
      <c r="L22" s="5"/>
      <c r="M22" s="5"/>
      <c r="N22" s="5"/>
      <c r="O22" s="5"/>
      <c r="P22" s="5"/>
      <c r="Q22" s="5"/>
      <c r="R22" s="5"/>
      <c r="S22" s="5"/>
      <c r="T22" s="5"/>
      <c r="U22" s="5"/>
      <c r="V22" s="5"/>
      <c r="W22" s="5"/>
      <c r="X22" s="5"/>
      <c r="Y22" s="5"/>
      <c r="Z22" s="5"/>
    </row>
    <row r="23" ht="14.25" customHeight="1">
      <c r="A23" s="5"/>
      <c r="B23" s="480" t="s">
        <v>220</v>
      </c>
      <c r="C23" s="476"/>
      <c r="D23" s="481"/>
      <c r="E23" s="482">
        <f>'PART II'!E36</f>
        <v>0</v>
      </c>
      <c r="F23" s="482">
        <f>'PART II'!H36</f>
        <v>0</v>
      </c>
      <c r="G23" s="483" t="str">
        <f t="shared" si="8"/>
        <v>#DIV/0!</v>
      </c>
      <c r="H23" s="484" t="str">
        <f t="shared" si="9"/>
        <v>#DIV/0!</v>
      </c>
      <c r="I23" s="5"/>
      <c r="J23" s="5"/>
      <c r="K23" s="5"/>
      <c r="L23" s="5"/>
      <c r="M23" s="5"/>
      <c r="N23" s="5"/>
      <c r="O23" s="5"/>
      <c r="P23" s="5"/>
      <c r="Q23" s="5"/>
      <c r="R23" s="5"/>
      <c r="S23" s="5"/>
      <c r="T23" s="5"/>
      <c r="U23" s="5"/>
      <c r="V23" s="5"/>
      <c r="W23" s="5"/>
      <c r="X23" s="5"/>
      <c r="Y23" s="5"/>
      <c r="Z23" s="5"/>
    </row>
    <row r="24" ht="14.25" customHeight="1">
      <c r="A24" s="5"/>
      <c r="B24" s="475" t="s">
        <v>402</v>
      </c>
      <c r="C24" s="476"/>
      <c r="D24" s="476"/>
      <c r="E24" s="485">
        <f t="shared" ref="E24:F24" si="10">SUM(E20:E23)</f>
        <v>189482000</v>
      </c>
      <c r="F24" s="485">
        <f t="shared" si="10"/>
        <v>410563000</v>
      </c>
      <c r="G24" s="478">
        <f t="shared" si="8"/>
        <v>1</v>
      </c>
      <c r="H24" s="479">
        <f t="shared" si="9"/>
        <v>1.166765181</v>
      </c>
      <c r="I24" s="5"/>
      <c r="J24" s="5"/>
      <c r="K24" s="5"/>
      <c r="L24" s="5"/>
      <c r="M24" s="5"/>
      <c r="N24" s="5"/>
      <c r="O24" s="5"/>
      <c r="P24" s="5"/>
      <c r="Q24" s="5"/>
      <c r="R24" s="5"/>
      <c r="S24" s="5"/>
      <c r="T24" s="5"/>
      <c r="U24" s="5"/>
      <c r="V24" s="5"/>
      <c r="W24" s="5"/>
      <c r="X24" s="5"/>
      <c r="Y24" s="5"/>
      <c r="Z24" s="5"/>
    </row>
    <row r="25" ht="14.25" customHeight="1">
      <c r="A25" s="5"/>
      <c r="B25" s="480" t="s">
        <v>304</v>
      </c>
      <c r="C25" s="476"/>
      <c r="D25" s="481"/>
      <c r="E25" s="482">
        <f>'PART II'!E40</f>
        <v>0</v>
      </c>
      <c r="F25" s="482">
        <f>'PART II'!H40</f>
        <v>753000000</v>
      </c>
      <c r="G25" s="483" t="str">
        <f t="shared" si="8"/>
        <v>#DIV/0!</v>
      </c>
      <c r="H25" s="484" t="str">
        <f t="shared" si="9"/>
        <v>#DIV/0!</v>
      </c>
      <c r="I25" s="5"/>
      <c r="J25" s="5"/>
      <c r="K25" s="5"/>
      <c r="L25" s="5"/>
      <c r="M25" s="5"/>
      <c r="N25" s="5"/>
      <c r="O25" s="5"/>
      <c r="P25" s="5"/>
      <c r="Q25" s="5"/>
      <c r="R25" s="5"/>
      <c r="S25" s="5"/>
      <c r="T25" s="5"/>
      <c r="U25" s="5"/>
      <c r="V25" s="5"/>
      <c r="W25" s="5"/>
      <c r="X25" s="5"/>
      <c r="Y25" s="5"/>
      <c r="Z25" s="5"/>
    </row>
    <row r="26" ht="14.25" customHeight="1">
      <c r="A26" s="5"/>
      <c r="B26" s="475" t="s">
        <v>223</v>
      </c>
      <c r="C26" s="476"/>
      <c r="D26" s="476"/>
      <c r="E26" s="485">
        <f>'PART II'!E42</f>
        <v>0</v>
      </c>
      <c r="F26" s="485">
        <f>'PART II'!H42</f>
        <v>0</v>
      </c>
      <c r="G26" s="478" t="str">
        <f t="shared" si="8"/>
        <v>#DIV/0!</v>
      </c>
      <c r="H26" s="479" t="str">
        <f t="shared" si="9"/>
        <v>#DIV/0!</v>
      </c>
      <c r="I26" s="5"/>
      <c r="J26" s="5"/>
      <c r="K26" s="5"/>
      <c r="L26" s="5"/>
      <c r="M26" s="5"/>
      <c r="N26" s="5"/>
      <c r="O26" s="5"/>
      <c r="P26" s="5"/>
      <c r="Q26" s="5"/>
      <c r="R26" s="5"/>
      <c r="S26" s="5"/>
      <c r="T26" s="5"/>
      <c r="U26" s="5"/>
      <c r="V26" s="5"/>
      <c r="W26" s="5"/>
      <c r="X26" s="5"/>
      <c r="Y26" s="5"/>
      <c r="Z26" s="5"/>
    </row>
    <row r="27" ht="14.25" customHeight="1">
      <c r="A27" s="5"/>
      <c r="B27" s="480" t="s">
        <v>224</v>
      </c>
      <c r="C27" s="476"/>
      <c r="D27" s="481"/>
      <c r="E27" s="482">
        <f>'PART II'!E44</f>
        <v>97200000</v>
      </c>
      <c r="F27" s="482">
        <f>'PART II'!H44</f>
        <v>0</v>
      </c>
      <c r="G27" s="483">
        <f t="shared" si="8"/>
        <v>-1</v>
      </c>
      <c r="H27" s="484">
        <f t="shared" si="9"/>
        <v>-1</v>
      </c>
      <c r="I27" s="5"/>
      <c r="J27" s="5"/>
      <c r="K27" s="5"/>
      <c r="L27" s="5"/>
      <c r="M27" s="5"/>
      <c r="N27" s="5"/>
      <c r="O27" s="5"/>
      <c r="P27" s="5"/>
      <c r="Q27" s="5"/>
      <c r="R27" s="5"/>
      <c r="S27" s="5"/>
      <c r="T27" s="5"/>
      <c r="U27" s="5"/>
      <c r="V27" s="5"/>
      <c r="W27" s="5"/>
      <c r="X27" s="5"/>
      <c r="Y27" s="5"/>
      <c r="Z27" s="5"/>
    </row>
    <row r="28" ht="14.25" customHeight="1">
      <c r="A28" s="5"/>
      <c r="B28" s="475" t="s">
        <v>305</v>
      </c>
      <c r="C28" s="476"/>
      <c r="D28" s="476"/>
      <c r="E28" s="485">
        <f>'PART II'!E46</f>
        <v>244710000</v>
      </c>
      <c r="F28" s="485">
        <f>'PART II'!H46</f>
        <v>461145000</v>
      </c>
      <c r="G28" s="478">
        <f t="shared" si="8"/>
        <v>1</v>
      </c>
      <c r="H28" s="479">
        <f t="shared" si="9"/>
        <v>0.8844550693</v>
      </c>
      <c r="I28" s="5"/>
      <c r="J28" s="5"/>
      <c r="K28" s="5"/>
      <c r="L28" s="5"/>
      <c r="M28" s="5"/>
      <c r="N28" s="5"/>
      <c r="O28" s="5"/>
      <c r="P28" s="5"/>
      <c r="Q28" s="5"/>
      <c r="R28" s="5"/>
      <c r="S28" s="5"/>
      <c r="T28" s="5"/>
      <c r="U28" s="5"/>
      <c r="V28" s="5"/>
      <c r="W28" s="5"/>
      <c r="X28" s="5"/>
      <c r="Y28" s="5"/>
      <c r="Z28" s="5"/>
    </row>
    <row r="29" ht="15.75" customHeight="1">
      <c r="A29" s="5"/>
      <c r="B29" s="480" t="s">
        <v>403</v>
      </c>
      <c r="C29" s="476"/>
      <c r="D29" s="481"/>
      <c r="E29" s="482">
        <f t="shared" ref="E29:F29" si="11">SUM(E24:E28)</f>
        <v>531392000</v>
      </c>
      <c r="F29" s="482">
        <f t="shared" si="11"/>
        <v>1624708000</v>
      </c>
      <c r="G29" s="483">
        <f t="shared" si="8"/>
        <v>1</v>
      </c>
      <c r="H29" s="484">
        <f t="shared" si="9"/>
        <v>2.057456642</v>
      </c>
      <c r="I29" s="5"/>
      <c r="J29" s="5"/>
      <c r="K29" s="5"/>
      <c r="L29" s="5"/>
      <c r="M29" s="5"/>
      <c r="N29" s="5"/>
      <c r="O29" s="5"/>
      <c r="P29" s="5"/>
      <c r="Q29" s="5"/>
      <c r="R29" s="5"/>
      <c r="S29" s="5"/>
      <c r="T29" s="5"/>
      <c r="U29" s="5"/>
      <c r="V29" s="5"/>
      <c r="W29" s="5"/>
      <c r="X29" s="5"/>
      <c r="Y29" s="5"/>
      <c r="Z29" s="5"/>
    </row>
    <row r="30" ht="14.25" customHeight="1">
      <c r="A30" s="5"/>
      <c r="B30" s="475"/>
      <c r="C30" s="476"/>
      <c r="D30" s="476"/>
      <c r="E30" s="485"/>
      <c r="F30" s="485"/>
      <c r="G30" s="478"/>
      <c r="H30" s="479"/>
      <c r="I30" s="5"/>
      <c r="J30" s="5"/>
      <c r="K30" s="5"/>
      <c r="L30" s="5"/>
      <c r="M30" s="5"/>
      <c r="N30" s="5"/>
      <c r="O30" s="5"/>
      <c r="P30" s="5"/>
      <c r="Q30" s="5"/>
      <c r="R30" s="5"/>
      <c r="S30" s="5"/>
      <c r="T30" s="5"/>
      <c r="U30" s="5"/>
      <c r="V30" s="5"/>
      <c r="W30" s="5"/>
      <c r="X30" s="5"/>
      <c r="Y30" s="5"/>
      <c r="Z30" s="5"/>
    </row>
    <row r="31" ht="14.25" customHeight="1">
      <c r="A31" s="5"/>
      <c r="B31" s="486" t="s">
        <v>306</v>
      </c>
      <c r="C31" s="476"/>
      <c r="D31" s="481"/>
      <c r="E31" s="482"/>
      <c r="F31" s="482"/>
      <c r="G31" s="483"/>
      <c r="H31" s="484"/>
      <c r="I31" s="5"/>
      <c r="J31" s="5"/>
      <c r="K31" s="5"/>
      <c r="L31" s="5"/>
      <c r="M31" s="5"/>
      <c r="N31" s="5"/>
      <c r="O31" s="5"/>
      <c r="P31" s="5"/>
      <c r="Q31" s="5"/>
      <c r="R31" s="5"/>
      <c r="S31" s="5"/>
      <c r="T31" s="5"/>
      <c r="U31" s="5"/>
      <c r="V31" s="5"/>
      <c r="W31" s="5"/>
      <c r="X31" s="5"/>
      <c r="Y31" s="5"/>
      <c r="Z31" s="5"/>
    </row>
    <row r="32" ht="14.25" customHeight="1">
      <c r="A32" s="5"/>
      <c r="B32" s="475" t="s">
        <v>227</v>
      </c>
      <c r="C32" s="476"/>
      <c r="D32" s="476"/>
      <c r="E32" s="485">
        <f>'PART II'!E50</f>
        <v>19388000</v>
      </c>
      <c r="F32" s="485">
        <f>'PART II'!H50</f>
        <v>42365000</v>
      </c>
      <c r="G32" s="478">
        <f t="shared" ref="G32:G37" si="12">SIGN((F32-E32)/E32)</f>
        <v>1</v>
      </c>
      <c r="H32" s="479">
        <f t="shared" ref="H32:H37" si="13">(F32-E32)/E32</f>
        <v>1.185114504</v>
      </c>
      <c r="I32" s="5"/>
      <c r="J32" s="5"/>
      <c r="K32" s="5"/>
      <c r="L32" s="5"/>
      <c r="M32" s="5"/>
      <c r="N32" s="5"/>
      <c r="O32" s="5"/>
      <c r="P32" s="5"/>
      <c r="Q32" s="5"/>
      <c r="R32" s="5"/>
      <c r="S32" s="5"/>
      <c r="T32" s="5"/>
      <c r="U32" s="5"/>
      <c r="V32" s="5"/>
      <c r="W32" s="5"/>
      <c r="X32" s="5"/>
      <c r="Y32" s="5"/>
      <c r="Z32" s="5"/>
    </row>
    <row r="33" ht="14.25" customHeight="1">
      <c r="A33" s="5"/>
      <c r="B33" s="480" t="s">
        <v>228</v>
      </c>
      <c r="C33" s="476"/>
      <c r="D33" s="481"/>
      <c r="E33" s="482">
        <f>'PART II'!E52</f>
        <v>15900000</v>
      </c>
      <c r="F33" s="482">
        <f>'PART II'!H52</f>
        <v>0</v>
      </c>
      <c r="G33" s="483">
        <f t="shared" si="12"/>
        <v>-1</v>
      </c>
      <c r="H33" s="484">
        <f t="shared" si="13"/>
        <v>-1</v>
      </c>
      <c r="I33" s="5"/>
      <c r="J33" s="5"/>
      <c r="K33" s="5"/>
      <c r="L33" s="5"/>
      <c r="M33" s="5"/>
      <c r="N33" s="5"/>
      <c r="O33" s="5"/>
      <c r="P33" s="5"/>
      <c r="Q33" s="5"/>
      <c r="R33" s="5"/>
      <c r="S33" s="5"/>
      <c r="T33" s="5"/>
      <c r="U33" s="5"/>
      <c r="V33" s="5"/>
      <c r="W33" s="5"/>
      <c r="X33" s="5"/>
      <c r="Y33" s="5"/>
      <c r="Z33" s="5"/>
    </row>
    <row r="34" ht="14.25" customHeight="1">
      <c r="A34" s="5"/>
      <c r="B34" s="475" t="s">
        <v>404</v>
      </c>
      <c r="C34" s="476"/>
      <c r="D34" s="476"/>
      <c r="E34" s="485">
        <f t="shared" ref="E34:F34" si="14">SUM(E32:E33)</f>
        <v>35288000</v>
      </c>
      <c r="F34" s="485">
        <f t="shared" si="14"/>
        <v>42365000</v>
      </c>
      <c r="G34" s="478">
        <f t="shared" si="12"/>
        <v>1</v>
      </c>
      <c r="H34" s="479">
        <f t="shared" si="13"/>
        <v>0.200549762</v>
      </c>
      <c r="I34" s="5"/>
      <c r="J34" s="5"/>
      <c r="K34" s="5"/>
      <c r="L34" s="5"/>
      <c r="M34" s="5"/>
      <c r="N34" s="5"/>
      <c r="O34" s="5"/>
      <c r="P34" s="5"/>
      <c r="Q34" s="5"/>
      <c r="R34" s="5"/>
      <c r="S34" s="5"/>
      <c r="T34" s="5"/>
      <c r="U34" s="5"/>
      <c r="V34" s="5"/>
      <c r="W34" s="5"/>
      <c r="X34" s="5"/>
      <c r="Y34" s="5"/>
      <c r="Z34" s="5"/>
    </row>
    <row r="35" ht="14.25" customHeight="1">
      <c r="A35" s="5"/>
      <c r="B35" s="480" t="s">
        <v>308</v>
      </c>
      <c r="C35" s="476"/>
      <c r="D35" s="481"/>
      <c r="E35" s="482">
        <f>'PART II'!E56</f>
        <v>97200000</v>
      </c>
      <c r="F35" s="482">
        <f>'PART II'!H56</f>
        <v>0</v>
      </c>
      <c r="G35" s="483">
        <f t="shared" si="12"/>
        <v>-1</v>
      </c>
      <c r="H35" s="484">
        <f t="shared" si="13"/>
        <v>-1</v>
      </c>
      <c r="I35" s="5"/>
      <c r="J35" s="5"/>
      <c r="K35" s="5"/>
      <c r="L35" s="5"/>
      <c r="M35" s="5"/>
      <c r="N35" s="5"/>
      <c r="O35" s="5"/>
      <c r="P35" s="5"/>
      <c r="Q35" s="5"/>
      <c r="R35" s="5"/>
      <c r="S35" s="5"/>
      <c r="T35" s="5"/>
      <c r="U35" s="5"/>
      <c r="V35" s="5"/>
      <c r="W35" s="5"/>
      <c r="X35" s="5"/>
      <c r="Y35" s="5"/>
      <c r="Z35" s="5"/>
    </row>
    <row r="36" ht="14.25" customHeight="1">
      <c r="A36" s="5"/>
      <c r="B36" s="475" t="s">
        <v>309</v>
      </c>
      <c r="C36" s="476"/>
      <c r="D36" s="476"/>
      <c r="E36" s="485">
        <f>'PART II'!E58</f>
        <v>0</v>
      </c>
      <c r="F36" s="485">
        <f>'PART II'!H58</f>
        <v>0</v>
      </c>
      <c r="G36" s="478" t="str">
        <f t="shared" si="12"/>
        <v>#DIV/0!</v>
      </c>
      <c r="H36" s="479" t="str">
        <f t="shared" si="13"/>
        <v>#DIV/0!</v>
      </c>
      <c r="I36" s="5"/>
      <c r="J36" s="5"/>
      <c r="K36" s="5"/>
      <c r="L36" s="5"/>
      <c r="M36" s="5"/>
      <c r="N36" s="5"/>
      <c r="O36" s="5"/>
      <c r="P36" s="5"/>
      <c r="Q36" s="5"/>
      <c r="R36" s="5"/>
      <c r="S36" s="5"/>
      <c r="T36" s="5"/>
      <c r="U36" s="5"/>
      <c r="V36" s="5"/>
      <c r="W36" s="5"/>
      <c r="X36" s="5"/>
      <c r="Y36" s="5"/>
      <c r="Z36" s="5"/>
    </row>
    <row r="37" ht="14.25" customHeight="1">
      <c r="A37" s="5"/>
      <c r="B37" s="480" t="s">
        <v>405</v>
      </c>
      <c r="C37" s="476"/>
      <c r="D37" s="481"/>
      <c r="E37" s="482">
        <f t="shared" ref="E37:F37" si="15">SUM(E34:E36)</f>
        <v>132488000</v>
      </c>
      <c r="F37" s="482">
        <f t="shared" si="15"/>
        <v>42365000</v>
      </c>
      <c r="G37" s="483">
        <f t="shared" si="12"/>
        <v>-1</v>
      </c>
      <c r="H37" s="484">
        <f t="shared" si="13"/>
        <v>-0.6802351911</v>
      </c>
      <c r="I37" s="5"/>
      <c r="J37" s="5"/>
      <c r="K37" s="5"/>
      <c r="L37" s="5"/>
      <c r="M37" s="5"/>
      <c r="N37" s="5"/>
      <c r="O37" s="5"/>
      <c r="P37" s="5"/>
      <c r="Q37" s="5"/>
      <c r="R37" s="5"/>
      <c r="S37" s="5"/>
      <c r="T37" s="5"/>
      <c r="U37" s="5"/>
      <c r="V37" s="5"/>
      <c r="W37" s="5"/>
      <c r="X37" s="5"/>
      <c r="Y37" s="5"/>
      <c r="Z37" s="5"/>
    </row>
    <row r="38" ht="14.25" customHeight="1">
      <c r="A38" s="5"/>
      <c r="B38" s="475"/>
      <c r="C38" s="476"/>
      <c r="D38" s="476"/>
      <c r="E38" s="485"/>
      <c r="F38" s="485"/>
      <c r="G38" s="478"/>
      <c r="H38" s="479"/>
      <c r="I38" s="5"/>
      <c r="J38" s="5"/>
      <c r="K38" s="5"/>
      <c r="L38" s="5"/>
      <c r="M38" s="5"/>
      <c r="N38" s="5"/>
      <c r="O38" s="5"/>
      <c r="P38" s="5"/>
      <c r="Q38" s="5"/>
      <c r="R38" s="5"/>
      <c r="S38" s="5"/>
      <c r="T38" s="5"/>
      <c r="U38" s="5"/>
      <c r="V38" s="5"/>
      <c r="W38" s="5"/>
      <c r="X38" s="5"/>
      <c r="Y38" s="5"/>
      <c r="Z38" s="5"/>
    </row>
    <row r="39" ht="14.25" customHeight="1">
      <c r="A39" s="5"/>
      <c r="B39" s="486" t="s">
        <v>310</v>
      </c>
      <c r="C39" s="476"/>
      <c r="D39" s="481"/>
      <c r="E39" s="482"/>
      <c r="F39" s="482"/>
      <c r="G39" s="483"/>
      <c r="H39" s="484"/>
      <c r="I39" s="5"/>
      <c r="J39" s="5"/>
      <c r="K39" s="5"/>
      <c r="L39" s="5"/>
      <c r="M39" s="5"/>
      <c r="N39" s="5"/>
      <c r="O39" s="5"/>
      <c r="P39" s="5"/>
      <c r="Q39" s="5"/>
      <c r="R39" s="5"/>
      <c r="S39" s="5"/>
      <c r="T39" s="5"/>
      <c r="U39" s="5"/>
      <c r="V39" s="5"/>
      <c r="W39" s="5"/>
      <c r="X39" s="5"/>
      <c r="Y39" s="5"/>
      <c r="Z39" s="5"/>
    </row>
    <row r="40" ht="14.25" customHeight="1">
      <c r="A40" s="5"/>
      <c r="B40" s="475" t="s">
        <v>233</v>
      </c>
      <c r="C40" s="476"/>
      <c r="D40" s="476"/>
      <c r="E40" s="485">
        <f>'PART II'!E62</f>
        <v>20000000</v>
      </c>
      <c r="F40" s="485">
        <f>'PART II'!H62</f>
        <v>19950000</v>
      </c>
      <c r="G40" s="478">
        <f t="shared" ref="G40:G44" si="16">SIGN((F40-E40)/E40)</f>
        <v>-1</v>
      </c>
      <c r="H40" s="479">
        <f t="shared" ref="H40:H44" si="17">(F40-E40)/E40</f>
        <v>-0.0025</v>
      </c>
      <c r="I40" s="5"/>
      <c r="J40" s="5"/>
      <c r="K40" s="5"/>
      <c r="L40" s="5"/>
      <c r="M40" s="5"/>
      <c r="N40" s="5"/>
      <c r="O40" s="5"/>
      <c r="P40" s="5"/>
      <c r="Q40" s="5"/>
      <c r="R40" s="5"/>
      <c r="S40" s="5"/>
      <c r="T40" s="5"/>
      <c r="U40" s="5"/>
      <c r="V40" s="5"/>
      <c r="W40" s="5"/>
      <c r="X40" s="5"/>
      <c r="Y40" s="5"/>
      <c r="Z40" s="5"/>
    </row>
    <row r="41" ht="14.25" customHeight="1">
      <c r="A41" s="5"/>
      <c r="B41" s="480" t="s">
        <v>234</v>
      </c>
      <c r="C41" s="476"/>
      <c r="D41" s="481"/>
      <c r="E41" s="482">
        <f>'PART II'!E64</f>
        <v>80000000</v>
      </c>
      <c r="F41" s="482">
        <f>'PART II'!H64</f>
        <v>514518000</v>
      </c>
      <c r="G41" s="483">
        <f t="shared" si="16"/>
        <v>1</v>
      </c>
      <c r="H41" s="484">
        <f t="shared" si="17"/>
        <v>5.431475</v>
      </c>
      <c r="I41" s="5"/>
      <c r="J41" s="5"/>
      <c r="K41" s="5"/>
      <c r="L41" s="5"/>
      <c r="M41" s="5"/>
      <c r="N41" s="5"/>
      <c r="O41" s="5"/>
      <c r="P41" s="5"/>
      <c r="Q41" s="5"/>
      <c r="R41" s="5"/>
      <c r="S41" s="5"/>
      <c r="T41" s="5"/>
      <c r="U41" s="5"/>
      <c r="V41" s="5"/>
      <c r="W41" s="5"/>
      <c r="X41" s="5"/>
      <c r="Y41" s="5"/>
      <c r="Z41" s="5"/>
    </row>
    <row r="42" ht="14.25" customHeight="1">
      <c r="A42" s="5"/>
      <c r="B42" s="475" t="s">
        <v>235</v>
      </c>
      <c r="C42" s="476"/>
      <c r="D42" s="476"/>
      <c r="E42" s="485">
        <f>'PART II'!E66</f>
        <v>-210000</v>
      </c>
      <c r="F42" s="485">
        <f>'PART II'!H66</f>
        <v>-643518</v>
      </c>
      <c r="G42" s="478">
        <f t="shared" si="16"/>
        <v>1</v>
      </c>
      <c r="H42" s="479">
        <f t="shared" si="17"/>
        <v>2.064371429</v>
      </c>
      <c r="I42" s="5"/>
      <c r="J42" s="5"/>
      <c r="K42" s="5"/>
      <c r="L42" s="5"/>
      <c r="M42" s="5"/>
      <c r="N42" s="5"/>
      <c r="O42" s="5"/>
      <c r="P42" s="5"/>
      <c r="Q42" s="5"/>
      <c r="R42" s="5"/>
      <c r="S42" s="5"/>
      <c r="T42" s="5"/>
      <c r="U42" s="5"/>
      <c r="V42" s="5"/>
      <c r="W42" s="5"/>
      <c r="X42" s="5"/>
      <c r="Y42" s="5"/>
      <c r="Z42" s="5"/>
    </row>
    <row r="43" ht="14.25" customHeight="1">
      <c r="A43" s="5"/>
      <c r="B43" s="480" t="s">
        <v>237</v>
      </c>
      <c r="C43" s="476"/>
      <c r="D43" s="481"/>
      <c r="E43" s="482">
        <f>'PART II'!E68</f>
        <v>110000000</v>
      </c>
      <c r="F43" s="482">
        <f>'PART II'!H68</f>
        <v>108546000</v>
      </c>
      <c r="G43" s="483">
        <f t="shared" si="16"/>
        <v>-1</v>
      </c>
      <c r="H43" s="484">
        <f t="shared" si="17"/>
        <v>-0.01321818182</v>
      </c>
      <c r="I43" s="5"/>
      <c r="J43" s="5"/>
      <c r="K43" s="5"/>
      <c r="L43" s="5"/>
      <c r="M43" s="5"/>
      <c r="N43" s="5"/>
      <c r="O43" s="5"/>
      <c r="P43" s="5"/>
      <c r="Q43" s="5"/>
      <c r="R43" s="5"/>
      <c r="S43" s="5"/>
      <c r="T43" s="5"/>
      <c r="U43" s="5"/>
      <c r="V43" s="5"/>
      <c r="W43" s="5"/>
      <c r="X43" s="5"/>
      <c r="Y43" s="5"/>
      <c r="Z43" s="5"/>
    </row>
    <row r="44" ht="14.25" customHeight="1">
      <c r="A44" s="5"/>
      <c r="B44" s="475" t="s">
        <v>406</v>
      </c>
      <c r="C44" s="476"/>
      <c r="D44" s="476"/>
      <c r="E44" s="485">
        <f t="shared" ref="E44:F44" si="18">SUM(E40:E43)</f>
        <v>209790000</v>
      </c>
      <c r="F44" s="485">
        <f t="shared" si="18"/>
        <v>642370482</v>
      </c>
      <c r="G44" s="478">
        <f t="shared" si="16"/>
        <v>1</v>
      </c>
      <c r="H44" s="479">
        <f t="shared" si="17"/>
        <v>2.061969026</v>
      </c>
      <c r="I44" s="5"/>
      <c r="J44" s="5"/>
      <c r="K44" s="5"/>
      <c r="L44" s="5"/>
      <c r="M44" s="5"/>
      <c r="N44" s="5"/>
      <c r="O44" s="5"/>
      <c r="P44" s="5"/>
      <c r="Q44" s="5"/>
      <c r="R44" s="5"/>
      <c r="S44" s="5"/>
      <c r="T44" s="5"/>
      <c r="U44" s="5"/>
      <c r="V44" s="5"/>
      <c r="W44" s="5"/>
      <c r="X44" s="5"/>
      <c r="Y44" s="5"/>
      <c r="Z44" s="5"/>
    </row>
    <row r="45" ht="14.25" customHeight="1">
      <c r="A45" s="5"/>
      <c r="B45" s="480"/>
      <c r="C45" s="476"/>
      <c r="D45" s="481"/>
      <c r="E45" s="482"/>
      <c r="F45" s="482"/>
      <c r="G45" s="483"/>
      <c r="H45" s="484"/>
      <c r="I45" s="5"/>
      <c r="J45" s="5"/>
      <c r="K45" s="5"/>
      <c r="L45" s="5"/>
      <c r="M45" s="5"/>
      <c r="N45" s="5"/>
      <c r="O45" s="5"/>
      <c r="P45" s="5"/>
      <c r="Q45" s="5"/>
      <c r="R45" s="5"/>
      <c r="S45" s="5"/>
      <c r="T45" s="5"/>
      <c r="U45" s="5"/>
      <c r="V45" s="5"/>
      <c r="W45" s="5"/>
      <c r="X45" s="5"/>
      <c r="Y45" s="5"/>
      <c r="Z45" s="5"/>
    </row>
    <row r="46" ht="14.25" customHeight="1">
      <c r="A46" s="5"/>
      <c r="B46" s="487" t="s">
        <v>407</v>
      </c>
      <c r="C46" s="488"/>
      <c r="D46" s="488"/>
      <c r="E46" s="489">
        <f t="shared" ref="E46:F46" si="19">E37+E44</f>
        <v>342278000</v>
      </c>
      <c r="F46" s="489">
        <f t="shared" si="19"/>
        <v>684735482</v>
      </c>
      <c r="G46" s="490">
        <f>SIGN((F46-E46)/E46)</f>
        <v>1</v>
      </c>
      <c r="H46" s="491">
        <f>(F46-E46)/E46</f>
        <v>1.000524375</v>
      </c>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41">
    <mergeCell ref="B2:F2"/>
    <mergeCell ref="B5:C5"/>
    <mergeCell ref="B6:D6"/>
    <mergeCell ref="B7:D7"/>
    <mergeCell ref="B8:D8"/>
    <mergeCell ref="B9:D9"/>
    <mergeCell ref="B10:D10"/>
    <mergeCell ref="B11:D11"/>
    <mergeCell ref="B12:D12"/>
    <mergeCell ref="B13:D13"/>
    <mergeCell ref="B14:D14"/>
    <mergeCell ref="B15:D15"/>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41:D41"/>
    <mergeCell ref="B42:D42"/>
    <mergeCell ref="B43:D43"/>
    <mergeCell ref="B44:D44"/>
    <mergeCell ref="B45:D45"/>
    <mergeCell ref="B46:D46"/>
    <mergeCell ref="B34:D34"/>
    <mergeCell ref="B35:D35"/>
    <mergeCell ref="B36:D36"/>
    <mergeCell ref="B37:D37"/>
    <mergeCell ref="B38:D38"/>
    <mergeCell ref="B39:D39"/>
    <mergeCell ref="B40:D40"/>
  </mergeCells>
  <printOptions/>
  <pageMargins bottom="0.75" footer="0.0" header="0.0" left="0.7" right="0.7" top="0.75"/>
  <pageSetup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showGridLines="0" workbookViewId="0"/>
  </sheetViews>
  <sheetFormatPr customHeight="1" defaultColWidth="14.43" defaultRowHeight="15.0"/>
  <cols>
    <col customWidth="1" min="1" max="1" width="8.71"/>
    <col customWidth="1" min="2" max="2" width="37.29"/>
    <col customWidth="1" min="3" max="4" width="10.29"/>
    <col customWidth="1" min="5" max="26" width="8.71"/>
  </cols>
  <sheetData>
    <row r="1" ht="14.25" customHeight="1">
      <c r="A1" s="5"/>
      <c r="B1" s="5"/>
      <c r="C1" s="5"/>
      <c r="D1" s="5"/>
      <c r="E1" s="5"/>
      <c r="F1" s="5"/>
      <c r="G1" s="5"/>
      <c r="H1" s="5"/>
      <c r="I1" s="5"/>
      <c r="J1" s="5"/>
      <c r="K1" s="5"/>
      <c r="L1" s="5"/>
      <c r="M1" s="5"/>
      <c r="N1" s="5"/>
      <c r="O1" s="5"/>
      <c r="P1" s="5"/>
      <c r="Q1" s="5"/>
      <c r="R1" s="5"/>
      <c r="S1" s="5"/>
      <c r="T1" s="5"/>
      <c r="U1" s="5"/>
      <c r="V1" s="5"/>
      <c r="W1" s="5"/>
      <c r="X1" s="5"/>
      <c r="Y1" s="5"/>
      <c r="Z1" s="5"/>
    </row>
    <row r="2" ht="14.25" customHeight="1">
      <c r="A2" s="356">
        <v>1.0</v>
      </c>
      <c r="B2" s="5" t="s">
        <v>408</v>
      </c>
      <c r="G2" s="5"/>
      <c r="H2" s="5"/>
      <c r="I2" s="5"/>
      <c r="J2" s="5"/>
      <c r="K2" s="5"/>
      <c r="L2" s="5"/>
      <c r="M2" s="5"/>
      <c r="N2" s="5"/>
      <c r="O2" s="5"/>
      <c r="P2" s="5"/>
      <c r="Q2" s="5"/>
      <c r="R2" s="5"/>
      <c r="S2" s="5"/>
      <c r="T2" s="5"/>
      <c r="U2" s="5"/>
      <c r="V2" s="5"/>
      <c r="W2" s="5"/>
      <c r="X2" s="5"/>
      <c r="Y2" s="5"/>
      <c r="Z2" s="5"/>
    </row>
    <row r="3" ht="14.25" customHeight="1">
      <c r="A3" s="5"/>
      <c r="B3" s="5"/>
      <c r="C3" s="5"/>
      <c r="D3" s="5"/>
      <c r="E3" s="5"/>
      <c r="F3" s="5"/>
      <c r="G3" s="5"/>
      <c r="H3" s="5"/>
      <c r="I3" s="5"/>
      <c r="J3" s="5"/>
      <c r="K3" s="5"/>
      <c r="L3" s="5"/>
      <c r="M3" s="5"/>
      <c r="N3" s="5"/>
      <c r="O3" s="5"/>
      <c r="P3" s="5"/>
      <c r="Q3" s="5"/>
      <c r="R3" s="5"/>
      <c r="S3" s="5"/>
      <c r="T3" s="5"/>
      <c r="U3" s="5"/>
      <c r="V3" s="5"/>
      <c r="W3" s="5"/>
      <c r="X3" s="5"/>
      <c r="Y3" s="5"/>
      <c r="Z3" s="5"/>
    </row>
    <row r="4" ht="14.25" customHeight="1">
      <c r="A4" s="5"/>
      <c r="B4" s="5"/>
      <c r="C4" s="5"/>
      <c r="D4" s="5"/>
      <c r="E4" s="5"/>
      <c r="F4" s="5"/>
      <c r="G4" s="5"/>
      <c r="H4" s="5"/>
      <c r="I4" s="5"/>
      <c r="J4" s="5"/>
      <c r="K4" s="5"/>
      <c r="L4" s="5"/>
      <c r="M4" s="5"/>
      <c r="N4" s="5"/>
      <c r="O4" s="5"/>
      <c r="P4" s="5"/>
      <c r="Q4" s="5"/>
      <c r="R4" s="5"/>
      <c r="S4" s="5"/>
      <c r="T4" s="5"/>
      <c r="U4" s="5"/>
      <c r="V4" s="5"/>
      <c r="W4" s="5"/>
      <c r="X4" s="5"/>
      <c r="Y4" s="5"/>
      <c r="Z4" s="5"/>
    </row>
    <row r="5" ht="14.25" customHeight="1">
      <c r="A5" s="5"/>
      <c r="B5" s="492" t="str">
        <f>'PART II'!B75</f>
        <v>VELOCITY</v>
      </c>
      <c r="C5" s="493"/>
      <c r="D5" s="8"/>
      <c r="E5" s="5"/>
      <c r="F5" s="5"/>
      <c r="G5" s="5"/>
      <c r="H5" s="5"/>
      <c r="I5" s="5"/>
      <c r="J5" s="5"/>
      <c r="K5" s="5"/>
      <c r="L5" s="5"/>
      <c r="M5" s="5"/>
      <c r="N5" s="5"/>
      <c r="O5" s="5"/>
      <c r="P5" s="5"/>
      <c r="Q5" s="5"/>
      <c r="R5" s="5"/>
      <c r="S5" s="5"/>
      <c r="T5" s="5"/>
      <c r="U5" s="5"/>
      <c r="V5" s="5"/>
      <c r="W5" s="5"/>
      <c r="X5" s="5"/>
      <c r="Y5" s="5"/>
      <c r="Z5" s="5"/>
    </row>
    <row r="6" ht="14.25" customHeight="1">
      <c r="A6" s="5"/>
      <c r="B6" s="494" t="s">
        <v>409</v>
      </c>
      <c r="C6" s="495">
        <f>'PART II'!E77-'PART II'!E87</f>
        <v>642370482</v>
      </c>
      <c r="D6" s="496"/>
      <c r="E6" s="5"/>
      <c r="F6" s="5"/>
      <c r="G6" s="5"/>
      <c r="H6" s="5"/>
      <c r="I6" s="5"/>
      <c r="J6" s="5"/>
      <c r="K6" s="5"/>
      <c r="L6" s="5"/>
      <c r="M6" s="5"/>
      <c r="N6" s="5"/>
      <c r="O6" s="5"/>
      <c r="P6" s="5"/>
      <c r="Q6" s="5"/>
      <c r="R6" s="5"/>
      <c r="S6" s="5"/>
      <c r="T6" s="5"/>
      <c r="U6" s="5"/>
      <c r="V6" s="5"/>
      <c r="W6" s="5"/>
      <c r="X6" s="5"/>
      <c r="Y6" s="5"/>
      <c r="Z6" s="5"/>
    </row>
    <row r="7" ht="14.25" customHeight="1">
      <c r="A7" s="5"/>
      <c r="B7" s="497" t="s">
        <v>410</v>
      </c>
      <c r="C7" s="498">
        <f>'PART II'!E79*5</f>
        <v>1162895000</v>
      </c>
      <c r="D7" s="496"/>
      <c r="E7" s="5"/>
      <c r="F7" s="5"/>
      <c r="G7" s="5"/>
      <c r="H7" s="5"/>
      <c r="I7" s="5"/>
      <c r="J7" s="5"/>
      <c r="K7" s="5"/>
      <c r="L7" s="5"/>
      <c r="M7" s="5"/>
      <c r="N7" s="5"/>
      <c r="O7" s="5"/>
      <c r="P7" s="5"/>
      <c r="Q7" s="5"/>
      <c r="R7" s="5"/>
      <c r="S7" s="5"/>
      <c r="T7" s="5"/>
      <c r="U7" s="5"/>
      <c r="V7" s="5"/>
      <c r="W7" s="5"/>
      <c r="X7" s="5"/>
      <c r="Y7" s="5"/>
      <c r="Z7" s="5"/>
    </row>
    <row r="8" ht="14.25" customHeight="1">
      <c r="A8" s="5"/>
      <c r="B8" s="494" t="s">
        <v>411</v>
      </c>
      <c r="C8" s="495">
        <f>('PART II'!E85/'PART II'!E81)*'PART II'!E79</f>
        <v>1620538500</v>
      </c>
      <c r="D8" s="496"/>
      <c r="E8" s="5"/>
      <c r="F8" s="5"/>
      <c r="G8" s="5"/>
      <c r="H8" s="5"/>
      <c r="I8" s="5"/>
      <c r="J8" s="5"/>
      <c r="K8" s="5"/>
      <c r="L8" s="5"/>
      <c r="M8" s="5"/>
      <c r="N8" s="5"/>
      <c r="O8" s="5"/>
      <c r="P8" s="5"/>
      <c r="Q8" s="5"/>
      <c r="R8" s="5"/>
      <c r="S8" s="5"/>
      <c r="T8" s="5"/>
      <c r="U8" s="5"/>
      <c r="V8" s="5"/>
      <c r="W8" s="5"/>
      <c r="X8" s="5"/>
      <c r="Y8" s="5"/>
      <c r="Z8" s="5"/>
    </row>
    <row r="9" ht="14.25" customHeight="1">
      <c r="A9" s="5"/>
      <c r="B9" s="497" t="s">
        <v>412</v>
      </c>
      <c r="C9" s="499">
        <f>'PART II'!E83*'PART II'!E85</f>
        <v>1620538500</v>
      </c>
      <c r="D9" s="496"/>
      <c r="E9" s="5"/>
      <c r="F9" s="5"/>
      <c r="G9" s="5"/>
      <c r="H9" s="5"/>
      <c r="I9" s="5"/>
      <c r="J9" s="5"/>
      <c r="K9" s="5"/>
      <c r="L9" s="5"/>
      <c r="M9" s="5"/>
      <c r="N9" s="5"/>
      <c r="O9" s="5"/>
      <c r="P9" s="5"/>
      <c r="Q9" s="5"/>
      <c r="R9" s="5"/>
      <c r="S9" s="5"/>
      <c r="T9" s="5"/>
      <c r="U9" s="5"/>
      <c r="V9" s="5"/>
      <c r="W9" s="5"/>
      <c r="X9" s="5"/>
      <c r="Y9" s="5"/>
      <c r="Z9" s="5"/>
    </row>
    <row r="10" ht="14.25" customHeight="1">
      <c r="A10" s="5"/>
      <c r="B10" s="500" t="s">
        <v>413</v>
      </c>
      <c r="C10" s="501">
        <f>(C6+C7+C8+C9)/4</f>
        <v>1261585621</v>
      </c>
      <c r="D10" s="502"/>
      <c r="E10" s="5"/>
      <c r="F10" s="5"/>
      <c r="G10" s="5"/>
      <c r="H10" s="5"/>
      <c r="I10" s="5"/>
      <c r="J10" s="5"/>
      <c r="K10" s="5"/>
      <c r="L10" s="5"/>
      <c r="M10" s="5"/>
      <c r="N10" s="5"/>
      <c r="O10" s="5"/>
      <c r="P10" s="5"/>
      <c r="Q10" s="5"/>
      <c r="R10" s="5"/>
      <c r="S10" s="5"/>
      <c r="T10" s="5"/>
      <c r="U10" s="5"/>
      <c r="V10" s="5"/>
      <c r="W10" s="5"/>
      <c r="X10" s="5"/>
      <c r="Y10" s="5"/>
      <c r="Z10" s="5"/>
    </row>
    <row r="11" ht="13.5" customHeight="1">
      <c r="A11" s="5"/>
      <c r="B11" s="503"/>
      <c r="C11" s="504"/>
      <c r="E11" s="5"/>
      <c r="F11" s="5"/>
      <c r="G11" s="5"/>
      <c r="H11" s="5"/>
      <c r="I11" s="5"/>
      <c r="J11" s="5"/>
      <c r="K11" s="5"/>
      <c r="L11" s="5"/>
      <c r="M11" s="5"/>
      <c r="N11" s="5"/>
      <c r="O11" s="5"/>
      <c r="P11" s="5"/>
      <c r="Q11" s="5"/>
      <c r="R11" s="5"/>
      <c r="S11" s="5"/>
      <c r="T11" s="5"/>
      <c r="U11" s="5"/>
      <c r="V11" s="5"/>
      <c r="W11" s="5"/>
      <c r="X11" s="5"/>
      <c r="Y11" s="5"/>
      <c r="Z11" s="5"/>
    </row>
    <row r="12" ht="14.25" customHeight="1">
      <c r="A12" s="5"/>
      <c r="B12" s="503"/>
      <c r="C12" s="504"/>
      <c r="E12" s="5"/>
      <c r="F12" s="5"/>
      <c r="G12" s="5"/>
      <c r="H12" s="5"/>
      <c r="I12" s="5"/>
      <c r="J12" s="5"/>
      <c r="K12" s="5"/>
      <c r="L12" s="5"/>
      <c r="M12" s="5"/>
      <c r="N12" s="5"/>
      <c r="O12" s="5"/>
      <c r="P12" s="5"/>
      <c r="Q12" s="5"/>
      <c r="R12" s="5"/>
      <c r="S12" s="5"/>
      <c r="T12" s="5"/>
      <c r="U12" s="5"/>
      <c r="V12" s="5"/>
      <c r="W12" s="5"/>
      <c r="X12" s="5"/>
      <c r="Y12" s="5"/>
      <c r="Z12" s="5"/>
    </row>
    <row r="13" ht="14.25" customHeight="1">
      <c r="A13" s="5"/>
      <c r="B13" s="504"/>
      <c r="C13" s="504"/>
      <c r="E13" s="5"/>
      <c r="F13" s="5"/>
      <c r="G13" s="5"/>
      <c r="H13" s="5"/>
      <c r="I13" s="5"/>
      <c r="J13" s="5"/>
      <c r="K13" s="5"/>
      <c r="L13" s="5"/>
      <c r="M13" s="5"/>
      <c r="N13" s="5"/>
      <c r="O13" s="5"/>
      <c r="P13" s="5"/>
      <c r="Q13" s="5"/>
      <c r="R13" s="5"/>
      <c r="S13" s="5"/>
      <c r="T13" s="5"/>
      <c r="U13" s="5"/>
      <c r="V13" s="5"/>
      <c r="W13" s="5"/>
      <c r="X13" s="5"/>
      <c r="Y13" s="5"/>
      <c r="Z13" s="5"/>
    </row>
    <row r="14" ht="14.25" customHeight="1">
      <c r="A14" s="5"/>
      <c r="B14" s="503"/>
      <c r="C14" s="504"/>
      <c r="E14" s="5"/>
      <c r="F14" s="5"/>
      <c r="G14" s="5"/>
      <c r="H14" s="5"/>
      <c r="I14" s="5"/>
      <c r="J14" s="5"/>
      <c r="K14" s="5"/>
      <c r="L14" s="5"/>
      <c r="M14" s="5"/>
      <c r="N14" s="5"/>
      <c r="O14" s="5"/>
      <c r="P14" s="5"/>
      <c r="Q14" s="5"/>
      <c r="R14" s="5"/>
      <c r="S14" s="5"/>
      <c r="T14" s="5"/>
      <c r="U14" s="5"/>
      <c r="V14" s="5"/>
      <c r="W14" s="5"/>
      <c r="X14" s="5"/>
      <c r="Y14" s="5"/>
      <c r="Z14" s="5"/>
    </row>
    <row r="15" ht="14.25" customHeight="1">
      <c r="A15" s="5"/>
      <c r="B15" s="492" t="str">
        <f>'PART II'!B91</f>
        <v>Ace of Lace</v>
      </c>
      <c r="C15" s="505"/>
      <c r="D15" s="8"/>
      <c r="E15" s="5"/>
      <c r="F15" s="5"/>
      <c r="G15" s="5"/>
      <c r="H15" s="5"/>
      <c r="I15" s="5"/>
      <c r="J15" s="5"/>
      <c r="K15" s="5"/>
      <c r="L15" s="5"/>
      <c r="M15" s="5"/>
      <c r="N15" s="5"/>
      <c r="O15" s="5"/>
      <c r="P15" s="5"/>
      <c r="Q15" s="5"/>
      <c r="R15" s="5"/>
      <c r="S15" s="5"/>
      <c r="T15" s="5"/>
      <c r="U15" s="5"/>
      <c r="V15" s="5"/>
      <c r="W15" s="5"/>
      <c r="X15" s="5"/>
      <c r="Y15" s="5"/>
      <c r="Z15" s="5"/>
    </row>
    <row r="16" ht="14.25" customHeight="1">
      <c r="A16" s="5"/>
      <c r="B16" s="494" t="s">
        <v>409</v>
      </c>
      <c r="C16" s="495">
        <f>'PART II'!E93-'PART II'!E103</f>
        <v>686909000</v>
      </c>
      <c r="D16" s="496"/>
      <c r="E16" s="5"/>
      <c r="F16" s="5"/>
      <c r="G16" s="5"/>
      <c r="H16" s="5"/>
      <c r="I16" s="5"/>
      <c r="J16" s="5"/>
      <c r="K16" s="5"/>
      <c r="L16" s="5"/>
      <c r="M16" s="5"/>
      <c r="N16" s="5"/>
      <c r="O16" s="5"/>
      <c r="P16" s="5"/>
      <c r="Q16" s="5"/>
      <c r="R16" s="5"/>
      <c r="S16" s="5"/>
      <c r="T16" s="5"/>
      <c r="U16" s="5"/>
      <c r="V16" s="5"/>
      <c r="W16" s="5"/>
      <c r="X16" s="5"/>
      <c r="Y16" s="5"/>
      <c r="Z16" s="5"/>
    </row>
    <row r="17" ht="14.25" customHeight="1">
      <c r="A17" s="5"/>
      <c r="B17" s="497" t="s">
        <v>410</v>
      </c>
      <c r="C17" s="498">
        <f>'PART II'!E95*5</f>
        <v>607840000</v>
      </c>
      <c r="D17" s="496"/>
      <c r="E17" s="5"/>
      <c r="F17" s="5"/>
      <c r="G17" s="5"/>
      <c r="H17" s="5"/>
      <c r="I17" s="5"/>
      <c r="J17" s="5"/>
      <c r="K17" s="5"/>
      <c r="L17" s="5"/>
      <c r="M17" s="5"/>
      <c r="N17" s="5"/>
      <c r="O17" s="5"/>
      <c r="P17" s="5"/>
      <c r="Q17" s="5"/>
      <c r="R17" s="5"/>
      <c r="S17" s="5"/>
      <c r="T17" s="5"/>
      <c r="U17" s="5"/>
      <c r="V17" s="5"/>
      <c r="W17" s="5"/>
      <c r="X17" s="5"/>
      <c r="Y17" s="5"/>
      <c r="Z17" s="5"/>
    </row>
    <row r="18" ht="14.25" customHeight="1">
      <c r="A18" s="5"/>
      <c r="B18" s="494" t="s">
        <v>411</v>
      </c>
      <c r="C18" s="495">
        <f>('PART II'!E101/'PART II'!E97)*'PART II'!E95</f>
        <v>1916295579</v>
      </c>
      <c r="D18" s="496"/>
      <c r="E18" s="5"/>
      <c r="F18" s="5"/>
      <c r="G18" s="5"/>
      <c r="H18" s="5"/>
      <c r="I18" s="5"/>
      <c r="J18" s="5"/>
      <c r="K18" s="5"/>
      <c r="L18" s="5"/>
      <c r="M18" s="5"/>
      <c r="N18" s="5"/>
      <c r="O18" s="5"/>
      <c r="P18" s="5"/>
      <c r="Q18" s="5"/>
      <c r="R18" s="5"/>
      <c r="S18" s="5"/>
      <c r="T18" s="5"/>
      <c r="U18" s="5"/>
      <c r="V18" s="5"/>
      <c r="W18" s="5"/>
      <c r="X18" s="5"/>
      <c r="Y18" s="5"/>
      <c r="Z18" s="5"/>
    </row>
    <row r="19" ht="14.25" customHeight="1">
      <c r="A19" s="5"/>
      <c r="B19" s="497" t="s">
        <v>412</v>
      </c>
      <c r="C19" s="499">
        <f>'PART II'!E99*'PART II'!E101</f>
        <v>1916800000</v>
      </c>
      <c r="D19" s="496"/>
      <c r="E19" s="5"/>
      <c r="F19" s="5"/>
      <c r="G19" s="5"/>
      <c r="H19" s="5"/>
      <c r="I19" s="5"/>
      <c r="J19" s="5"/>
      <c r="K19" s="5"/>
      <c r="L19" s="5"/>
      <c r="M19" s="5"/>
      <c r="N19" s="5"/>
      <c r="O19" s="5"/>
      <c r="P19" s="5"/>
      <c r="Q19" s="5"/>
      <c r="R19" s="5"/>
      <c r="S19" s="5"/>
      <c r="T19" s="5"/>
      <c r="U19" s="5"/>
      <c r="V19" s="5"/>
      <c r="W19" s="5"/>
      <c r="X19" s="5"/>
      <c r="Y19" s="5"/>
      <c r="Z19" s="5"/>
    </row>
    <row r="20" ht="14.25" customHeight="1">
      <c r="A20" s="5"/>
      <c r="B20" s="500" t="s">
        <v>413</v>
      </c>
      <c r="C20" s="501">
        <f>(C16+C17+C18+C19)/4</f>
        <v>1281961145</v>
      </c>
      <c r="D20" s="502"/>
      <c r="E20" s="5"/>
      <c r="F20" s="5"/>
      <c r="G20" s="5"/>
      <c r="H20" s="5"/>
      <c r="I20" s="5"/>
      <c r="J20" s="5"/>
      <c r="K20" s="5"/>
      <c r="L20" s="5"/>
      <c r="M20" s="5"/>
      <c r="N20" s="5"/>
      <c r="O20" s="5"/>
      <c r="P20" s="5"/>
      <c r="Q20" s="5"/>
      <c r="R20" s="5"/>
      <c r="S20" s="5"/>
      <c r="T20" s="5"/>
      <c r="U20" s="5"/>
      <c r="V20" s="5"/>
      <c r="W20" s="5"/>
      <c r="X20" s="5"/>
      <c r="Y20" s="5"/>
      <c r="Z20" s="5"/>
    </row>
    <row r="21" ht="14.2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ht="14.2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4.2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4.2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4.2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4.2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4.2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4.2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4.2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4.2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4.2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7">
    <mergeCell ref="B2:F2"/>
    <mergeCell ref="C5:D5"/>
    <mergeCell ref="C6:D6"/>
    <mergeCell ref="C7:D7"/>
    <mergeCell ref="C8:D8"/>
    <mergeCell ref="C9:D9"/>
    <mergeCell ref="C10:D10"/>
    <mergeCell ref="C18:D18"/>
    <mergeCell ref="C19:D19"/>
    <mergeCell ref="C20:D20"/>
    <mergeCell ref="C11:D11"/>
    <mergeCell ref="C12:D12"/>
    <mergeCell ref="C13:D13"/>
    <mergeCell ref="C14:D14"/>
    <mergeCell ref="C15:D15"/>
    <mergeCell ref="C16:D16"/>
    <mergeCell ref="C17:D17"/>
  </mergeCells>
  <printOptions/>
  <pageMargins bottom="0.75" footer="0.0" header="0.0" left="0.7" right="0.7" top="0.75"/>
  <pageSetup orientation="portrait"/>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showGridLines="0" workbookViewId="0"/>
  </sheetViews>
  <sheetFormatPr customHeight="1" defaultColWidth="14.43" defaultRowHeight="15.0"/>
  <cols>
    <col customWidth="1" min="1" max="2" width="8.71"/>
    <col customWidth="1" min="3" max="3" width="12.29"/>
    <col customWidth="1" min="4" max="4" width="9.43"/>
    <col customWidth="1" min="5" max="5" width="7.43"/>
    <col customWidth="1" min="6" max="6" width="7.29"/>
    <col customWidth="1" min="7" max="7" width="4.43"/>
    <col customWidth="1" min="8" max="8" width="9.43"/>
    <col customWidth="1" min="9" max="9" width="8.43"/>
    <col customWidth="1" min="10" max="10" width="9.71"/>
    <col customWidth="1" min="11" max="26" width="8.71"/>
  </cols>
  <sheetData>
    <row r="1" ht="14.25" customHeight="1">
      <c r="A1" s="5"/>
      <c r="B1" s="5"/>
      <c r="C1" s="5"/>
      <c r="D1" s="5"/>
      <c r="E1" s="5"/>
      <c r="F1" s="5"/>
      <c r="G1" s="5"/>
      <c r="H1" s="5"/>
      <c r="I1" s="5"/>
      <c r="J1" s="5"/>
      <c r="K1" s="5"/>
      <c r="L1" s="5"/>
      <c r="M1" s="5"/>
      <c r="N1" s="5"/>
      <c r="O1" s="5"/>
      <c r="P1" s="5"/>
      <c r="Q1" s="5"/>
      <c r="R1" s="5"/>
      <c r="S1" s="5"/>
      <c r="T1" s="5"/>
      <c r="U1" s="5"/>
      <c r="V1" s="5"/>
      <c r="W1" s="5"/>
      <c r="X1" s="5"/>
      <c r="Y1" s="5"/>
      <c r="Z1" s="5"/>
    </row>
    <row r="2" ht="14.25" customHeight="1">
      <c r="A2" s="356">
        <v>1.0</v>
      </c>
      <c r="B2" s="5" t="s">
        <v>414</v>
      </c>
      <c r="G2" s="5"/>
      <c r="H2" s="5"/>
      <c r="I2" s="5"/>
      <c r="J2" s="5"/>
      <c r="K2" s="5"/>
      <c r="L2" s="5"/>
      <c r="M2" s="5"/>
      <c r="N2" s="5"/>
      <c r="O2" s="5"/>
      <c r="P2" s="5"/>
      <c r="Q2" s="5"/>
      <c r="R2" s="5"/>
      <c r="S2" s="5"/>
      <c r="T2" s="5"/>
      <c r="U2" s="5"/>
      <c r="V2" s="5"/>
      <c r="W2" s="5"/>
      <c r="X2" s="5"/>
      <c r="Y2" s="5"/>
      <c r="Z2" s="5"/>
    </row>
    <row r="3" ht="14.25" customHeight="1">
      <c r="A3" s="5"/>
      <c r="B3" s="5"/>
      <c r="C3" s="5"/>
      <c r="D3" s="5"/>
      <c r="E3" s="5"/>
      <c r="F3" s="5"/>
      <c r="G3" s="5"/>
      <c r="H3" s="5"/>
      <c r="I3" s="5"/>
      <c r="J3" s="5"/>
      <c r="K3" s="5"/>
      <c r="L3" s="5"/>
      <c r="M3" s="5"/>
      <c r="N3" s="5"/>
      <c r="O3" s="5"/>
      <c r="P3" s="5"/>
      <c r="Q3" s="5"/>
      <c r="R3" s="5"/>
      <c r="S3" s="5"/>
      <c r="T3" s="5"/>
      <c r="U3" s="5"/>
      <c r="V3" s="5"/>
      <c r="W3" s="5"/>
      <c r="X3" s="5"/>
      <c r="Y3" s="5"/>
      <c r="Z3" s="5"/>
    </row>
    <row r="4" ht="14.25" customHeight="1">
      <c r="A4" s="5"/>
      <c r="B4" s="5"/>
      <c r="C4" s="5"/>
      <c r="D4" s="5"/>
      <c r="E4" s="5"/>
      <c r="F4" s="5"/>
      <c r="G4" s="5"/>
      <c r="H4" s="5"/>
      <c r="I4" s="5"/>
      <c r="J4" s="5"/>
      <c r="K4" s="5"/>
      <c r="L4" s="5"/>
      <c r="M4" s="5"/>
      <c r="N4" s="5"/>
      <c r="O4" s="5"/>
      <c r="P4" s="5"/>
      <c r="Q4" s="5"/>
      <c r="R4" s="5"/>
      <c r="S4" s="5"/>
      <c r="T4" s="5"/>
      <c r="U4" s="5"/>
      <c r="V4" s="5"/>
      <c r="W4" s="5"/>
      <c r="X4" s="5"/>
      <c r="Y4" s="5"/>
      <c r="Z4" s="5"/>
    </row>
    <row r="5" ht="14.25" customHeight="1">
      <c r="A5" s="5"/>
      <c r="B5" s="5"/>
      <c r="C5" s="5"/>
      <c r="D5" s="5"/>
      <c r="E5" s="5"/>
      <c r="F5" s="5"/>
      <c r="G5" s="5"/>
      <c r="H5" s="5"/>
      <c r="I5" s="5"/>
      <c r="J5" s="5"/>
      <c r="K5" s="5"/>
      <c r="L5" s="5"/>
      <c r="M5" s="5"/>
      <c r="N5" s="5"/>
      <c r="O5" s="5"/>
      <c r="P5" s="5"/>
      <c r="Q5" s="5"/>
      <c r="R5" s="5"/>
      <c r="S5" s="5"/>
      <c r="T5" s="5"/>
      <c r="U5" s="5"/>
      <c r="V5" s="5"/>
      <c r="W5" s="5"/>
      <c r="X5" s="5"/>
      <c r="Y5" s="5"/>
      <c r="Z5" s="5"/>
    </row>
    <row r="6" ht="14.25" customHeight="1">
      <c r="A6" s="5"/>
      <c r="B6" s="5"/>
      <c r="C6" s="506"/>
      <c r="D6" s="507" t="s">
        <v>415</v>
      </c>
      <c r="E6" s="508"/>
      <c r="F6" s="509"/>
      <c r="G6" s="510"/>
      <c r="H6" s="507" t="s">
        <v>416</v>
      </c>
      <c r="I6" s="508"/>
      <c r="J6" s="511"/>
      <c r="K6" s="5"/>
      <c r="L6" s="5"/>
      <c r="M6" s="5"/>
      <c r="N6" s="5"/>
      <c r="O6" s="5"/>
      <c r="P6" s="5"/>
      <c r="Q6" s="5"/>
      <c r="R6" s="5"/>
      <c r="S6" s="5"/>
      <c r="T6" s="5"/>
      <c r="U6" s="5"/>
      <c r="V6" s="5"/>
      <c r="W6" s="5"/>
      <c r="X6" s="5"/>
      <c r="Y6" s="5"/>
      <c r="Z6" s="5"/>
    </row>
    <row r="7" ht="14.25" customHeight="1">
      <c r="A7" s="5"/>
      <c r="B7" s="5"/>
      <c r="C7" s="512"/>
      <c r="D7" s="513" t="s">
        <v>255</v>
      </c>
      <c r="E7" s="513" t="s">
        <v>256</v>
      </c>
      <c r="F7" s="513" t="s">
        <v>257</v>
      </c>
      <c r="G7" s="513"/>
      <c r="H7" s="513" t="s">
        <v>255</v>
      </c>
      <c r="I7" s="513" t="s">
        <v>256</v>
      </c>
      <c r="J7" s="514" t="s">
        <v>257</v>
      </c>
      <c r="K7" s="5"/>
      <c r="L7" s="5"/>
      <c r="M7" s="5"/>
      <c r="N7" s="5"/>
      <c r="O7" s="5"/>
      <c r="P7" s="5"/>
      <c r="Q7" s="5"/>
      <c r="R7" s="5"/>
      <c r="S7" s="5"/>
      <c r="T7" s="5"/>
      <c r="U7" s="5"/>
      <c r="V7" s="5"/>
      <c r="W7" s="5"/>
      <c r="X7" s="5"/>
      <c r="Y7" s="5"/>
      <c r="Z7" s="5"/>
    </row>
    <row r="8" ht="14.25" customHeight="1">
      <c r="A8" s="5"/>
      <c r="B8" s="5"/>
      <c r="C8" s="515" t="s">
        <v>258</v>
      </c>
      <c r="D8" s="516">
        <f>'PART II'!D115</f>
        <v>67317</v>
      </c>
      <c r="E8" s="516">
        <f>'PART II'!F115</f>
        <v>124290</v>
      </c>
      <c r="F8" s="516">
        <f>'PART II'!H115</f>
        <v>148266</v>
      </c>
      <c r="G8" s="516"/>
      <c r="H8" s="516">
        <f>'PART II'!D115</f>
        <v>67317</v>
      </c>
      <c r="I8" s="516">
        <f>'PART II'!F115</f>
        <v>124290</v>
      </c>
      <c r="J8" s="517">
        <f>'PART II'!H115</f>
        <v>148266</v>
      </c>
      <c r="K8" s="5"/>
      <c r="L8" s="5"/>
      <c r="M8" s="5"/>
      <c r="N8" s="5"/>
      <c r="O8" s="5"/>
      <c r="P8" s="5"/>
      <c r="Q8" s="5"/>
      <c r="R8" s="5"/>
      <c r="S8" s="5"/>
      <c r="T8" s="5"/>
      <c r="U8" s="5"/>
      <c r="V8" s="5"/>
      <c r="W8" s="5"/>
      <c r="X8" s="5"/>
      <c r="Y8" s="5"/>
      <c r="Z8" s="5"/>
    </row>
    <row r="9" ht="14.25" customHeight="1">
      <c r="A9" s="5"/>
      <c r="B9" s="5"/>
      <c r="C9" s="518" t="s">
        <v>417</v>
      </c>
      <c r="D9" s="519">
        <v>0.0</v>
      </c>
      <c r="E9" s="519">
        <v>0.0</v>
      </c>
      <c r="F9" s="519">
        <v>0.0</v>
      </c>
      <c r="G9" s="519"/>
      <c r="H9" s="519">
        <f>'PART II'!$F$121*'PART II'!$F$119</f>
        <v>0</v>
      </c>
      <c r="I9" s="519">
        <f>'PART II'!$F$121*'PART II'!$F$119</f>
        <v>0</v>
      </c>
      <c r="J9" s="520">
        <f>'PART II'!$F$121*'PART II'!$F$119</f>
        <v>0</v>
      </c>
      <c r="K9" s="5"/>
      <c r="L9" s="5"/>
      <c r="M9" s="5"/>
      <c r="N9" s="5"/>
      <c r="O9" s="5"/>
      <c r="P9" s="5"/>
      <c r="Q9" s="5"/>
      <c r="R9" s="5"/>
      <c r="S9" s="5"/>
      <c r="T9" s="5"/>
      <c r="U9" s="5"/>
      <c r="V9" s="5"/>
      <c r="W9" s="5"/>
      <c r="X9" s="5"/>
      <c r="Y9" s="5"/>
      <c r="Z9" s="5"/>
    </row>
    <row r="10" ht="14.25" customHeight="1">
      <c r="A10" s="5"/>
      <c r="B10" s="5"/>
      <c r="C10" s="515" t="s">
        <v>400</v>
      </c>
      <c r="D10" s="521">
        <f t="shared" ref="D10:F10" si="1">D8-D9</f>
        <v>67317</v>
      </c>
      <c r="E10" s="521">
        <f t="shared" si="1"/>
        <v>124290</v>
      </c>
      <c r="F10" s="521">
        <f t="shared" si="1"/>
        <v>148266</v>
      </c>
      <c r="G10" s="521"/>
      <c r="H10" s="521">
        <f t="shared" ref="H10:J10" si="2">H8-H9</f>
        <v>67317</v>
      </c>
      <c r="I10" s="521">
        <f t="shared" si="2"/>
        <v>124290</v>
      </c>
      <c r="J10" s="522">
        <f t="shared" si="2"/>
        <v>148266</v>
      </c>
      <c r="K10" s="5"/>
      <c r="L10" s="5"/>
      <c r="M10" s="5"/>
      <c r="N10" s="5"/>
      <c r="O10" s="5"/>
      <c r="P10" s="5"/>
      <c r="Q10" s="5"/>
      <c r="R10" s="5"/>
      <c r="S10" s="5"/>
      <c r="T10" s="5"/>
      <c r="U10" s="5"/>
      <c r="V10" s="5"/>
      <c r="W10" s="5"/>
      <c r="X10" s="5"/>
      <c r="Y10" s="5"/>
      <c r="Z10" s="5"/>
    </row>
    <row r="11" ht="14.25" customHeight="1">
      <c r="A11" s="5"/>
      <c r="B11" s="5"/>
      <c r="C11" s="518" t="s">
        <v>418</v>
      </c>
      <c r="D11" s="523">
        <f>'PART II'!$F$123*D10</f>
        <v>0</v>
      </c>
      <c r="E11" s="523">
        <f>'PART II'!$F$123*E10</f>
        <v>0</v>
      </c>
      <c r="F11" s="523">
        <f>'PART II'!$F$123*F10</f>
        <v>0</v>
      </c>
      <c r="G11" s="523"/>
      <c r="H11" s="523">
        <f>'PART II'!$F$123*H10</f>
        <v>0</v>
      </c>
      <c r="I11" s="523">
        <f>'PART II'!$F$123*I10</f>
        <v>0</v>
      </c>
      <c r="J11" s="524">
        <f>'PART II'!$F$123*J10</f>
        <v>0</v>
      </c>
      <c r="K11" s="5"/>
      <c r="L11" s="5"/>
      <c r="M11" s="5"/>
      <c r="N11" s="5"/>
      <c r="O11" s="5"/>
      <c r="P11" s="5"/>
      <c r="Q11" s="5"/>
      <c r="R11" s="5"/>
      <c r="S11" s="5"/>
      <c r="T11" s="5"/>
      <c r="U11" s="5"/>
      <c r="V11" s="5"/>
      <c r="W11" s="5"/>
      <c r="X11" s="5"/>
      <c r="Y11" s="5"/>
      <c r="Z11" s="5"/>
    </row>
    <row r="12" ht="14.25" customHeight="1">
      <c r="A12" s="5"/>
      <c r="B12" s="5"/>
      <c r="C12" s="525" t="s">
        <v>419</v>
      </c>
      <c r="D12" s="526">
        <f t="shared" ref="D12:F12" si="3">D10-D11</f>
        <v>67317</v>
      </c>
      <c r="E12" s="526">
        <f t="shared" si="3"/>
        <v>124290</v>
      </c>
      <c r="F12" s="526">
        <f t="shared" si="3"/>
        <v>148266</v>
      </c>
      <c r="G12" s="526"/>
      <c r="H12" s="526">
        <f t="shared" ref="H12:J12" si="4">H10-H11</f>
        <v>67317</v>
      </c>
      <c r="I12" s="526">
        <f t="shared" si="4"/>
        <v>124290</v>
      </c>
      <c r="J12" s="527">
        <f t="shared" si="4"/>
        <v>148266</v>
      </c>
      <c r="K12" s="5"/>
      <c r="L12" s="5"/>
      <c r="M12" s="5"/>
      <c r="N12" s="5"/>
      <c r="O12" s="5"/>
      <c r="P12" s="5"/>
      <c r="Q12" s="5"/>
      <c r="R12" s="5"/>
      <c r="S12" s="5"/>
      <c r="T12" s="5"/>
      <c r="U12" s="5"/>
      <c r="V12" s="5"/>
      <c r="W12" s="5"/>
      <c r="X12" s="5"/>
      <c r="Y12" s="5"/>
      <c r="Z12" s="5"/>
    </row>
    <row r="13" ht="14.25" customHeight="1">
      <c r="A13" s="5"/>
      <c r="B13" s="5"/>
      <c r="C13" s="528" t="s">
        <v>420</v>
      </c>
      <c r="D13" s="529">
        <f>'PART II'!$F$125+'PART II'!$F$127</f>
        <v>19950000</v>
      </c>
      <c r="E13" s="529">
        <f>'PART II'!$F$125+'PART II'!$F$127</f>
        <v>19950000</v>
      </c>
      <c r="F13" s="529">
        <f>'PART II'!$F$125+'PART II'!$F$127</f>
        <v>19950000</v>
      </c>
      <c r="G13" s="529"/>
      <c r="H13" s="529">
        <f>'PART II'!$F$125</f>
        <v>19950000</v>
      </c>
      <c r="I13" s="529">
        <f>'PART II'!$F$125</f>
        <v>19950000</v>
      </c>
      <c r="J13" s="530">
        <f>'PART II'!$F$125</f>
        <v>19950000</v>
      </c>
      <c r="K13" s="5"/>
      <c r="L13" s="5"/>
      <c r="M13" s="5"/>
      <c r="N13" s="5"/>
      <c r="O13" s="5"/>
      <c r="P13" s="5"/>
      <c r="Q13" s="5"/>
      <c r="R13" s="5"/>
      <c r="S13" s="5"/>
      <c r="T13" s="5"/>
      <c r="U13" s="5"/>
      <c r="V13" s="5"/>
      <c r="W13" s="5"/>
      <c r="X13" s="5"/>
      <c r="Y13" s="5"/>
      <c r="Z13" s="5"/>
    </row>
    <row r="14" ht="14.25" customHeight="1">
      <c r="A14" s="5"/>
      <c r="B14" s="5"/>
      <c r="C14" s="531" t="s">
        <v>244</v>
      </c>
      <c r="D14" s="532">
        <f t="shared" ref="D14:F14" si="5">D12/D13</f>
        <v>0.003374285714</v>
      </c>
      <c r="E14" s="532">
        <f t="shared" si="5"/>
        <v>0.006230075188</v>
      </c>
      <c r="F14" s="532">
        <f t="shared" si="5"/>
        <v>0.007431879699</v>
      </c>
      <c r="G14" s="532"/>
      <c r="H14" s="532">
        <f t="shared" ref="H14:J14" si="6">H12/H13</f>
        <v>0.003374285714</v>
      </c>
      <c r="I14" s="532">
        <f t="shared" si="6"/>
        <v>0.006230075188</v>
      </c>
      <c r="J14" s="533">
        <f t="shared" si="6"/>
        <v>0.007431879699</v>
      </c>
      <c r="K14" s="5"/>
      <c r="L14" s="5"/>
      <c r="M14" s="5"/>
      <c r="N14" s="5"/>
      <c r="O14" s="5"/>
      <c r="P14" s="5"/>
      <c r="Q14" s="5"/>
      <c r="R14" s="5"/>
      <c r="S14" s="5"/>
      <c r="T14" s="5"/>
      <c r="U14" s="5"/>
      <c r="V14" s="5"/>
      <c r="W14" s="5"/>
      <c r="X14" s="5"/>
      <c r="Y14" s="5"/>
      <c r="Z14" s="5"/>
    </row>
    <row r="15" ht="14.25" customHeight="1">
      <c r="A15" s="5"/>
      <c r="B15" s="5"/>
      <c r="C15" s="504"/>
      <c r="D15" s="504"/>
      <c r="E15" s="504"/>
      <c r="F15" s="504"/>
      <c r="G15" s="504"/>
      <c r="H15" s="503"/>
      <c r="I15" s="534"/>
      <c r="J15" s="534"/>
      <c r="K15" s="5"/>
      <c r="L15" s="5"/>
      <c r="M15" s="5"/>
      <c r="N15" s="5"/>
      <c r="O15" s="5"/>
      <c r="P15" s="5"/>
      <c r="Q15" s="5"/>
      <c r="R15" s="5"/>
      <c r="S15" s="5"/>
      <c r="T15" s="5"/>
      <c r="U15" s="5"/>
      <c r="V15" s="5"/>
      <c r="W15" s="5"/>
      <c r="X15" s="5"/>
      <c r="Y15" s="5"/>
      <c r="Z15" s="5"/>
    </row>
    <row r="16" ht="14.25" customHeight="1">
      <c r="A16" s="5"/>
      <c r="B16" s="5"/>
      <c r="C16" s="5"/>
      <c r="D16" s="5"/>
      <c r="E16" s="5"/>
      <c r="F16" s="5"/>
      <c r="G16" s="5"/>
      <c r="H16" s="5"/>
      <c r="I16" s="5"/>
      <c r="J16" s="5"/>
      <c r="K16" s="5"/>
      <c r="L16" s="5"/>
      <c r="M16" s="5"/>
      <c r="N16" s="5"/>
      <c r="O16" s="5"/>
      <c r="P16" s="5"/>
      <c r="Q16" s="5"/>
      <c r="R16" s="5"/>
      <c r="S16" s="5"/>
      <c r="T16" s="5"/>
      <c r="U16" s="5"/>
      <c r="V16" s="5"/>
      <c r="W16" s="5"/>
      <c r="X16" s="5"/>
      <c r="Y16" s="5"/>
      <c r="Z16" s="5"/>
    </row>
    <row r="17" ht="14.25" customHeight="1">
      <c r="A17" s="5"/>
      <c r="B17" s="5"/>
      <c r="C17" s="535" t="s">
        <v>421</v>
      </c>
      <c r="D17" s="536">
        <f>'PART II'!F133</f>
        <v>1</v>
      </c>
      <c r="E17" s="536" t="s">
        <v>422</v>
      </c>
      <c r="F17" s="537">
        <f>'PART II'!F135</f>
        <v>0</v>
      </c>
      <c r="G17" s="5"/>
      <c r="H17" s="5"/>
      <c r="I17" s="5"/>
      <c r="J17" s="5"/>
      <c r="K17" s="5"/>
      <c r="L17" s="5"/>
      <c r="M17" s="5"/>
      <c r="N17" s="5"/>
      <c r="O17" s="5"/>
      <c r="P17" s="5"/>
      <c r="Q17" s="5"/>
      <c r="R17" s="5"/>
      <c r="S17" s="5"/>
      <c r="T17" s="5"/>
      <c r="U17" s="5"/>
      <c r="V17" s="5"/>
      <c r="W17" s="5"/>
      <c r="X17" s="5"/>
      <c r="Y17" s="5"/>
      <c r="Z17" s="5"/>
    </row>
    <row r="18" ht="14.25" customHeight="1">
      <c r="A18" s="5"/>
      <c r="B18" s="5"/>
      <c r="C18" s="538"/>
      <c r="D18" s="539" t="s">
        <v>255</v>
      </c>
      <c r="E18" s="539" t="s">
        <v>256</v>
      </c>
      <c r="F18" s="540" t="s">
        <v>257</v>
      </c>
      <c r="G18" s="541"/>
      <c r="H18" s="5"/>
      <c r="I18" s="5"/>
      <c r="J18" s="5"/>
      <c r="K18" s="5"/>
      <c r="L18" s="5"/>
      <c r="M18" s="5"/>
      <c r="N18" s="5"/>
      <c r="O18" s="5"/>
      <c r="P18" s="5"/>
      <c r="Q18" s="5"/>
      <c r="R18" s="5"/>
      <c r="S18" s="5"/>
      <c r="T18" s="5"/>
      <c r="U18" s="5"/>
      <c r="V18" s="5"/>
      <c r="W18" s="5"/>
      <c r="X18" s="5"/>
      <c r="Y18" s="5"/>
      <c r="Z18" s="5"/>
    </row>
    <row r="19" ht="14.25" customHeight="1">
      <c r="A19" s="5"/>
      <c r="B19" s="5"/>
      <c r="C19" s="542" t="s">
        <v>258</v>
      </c>
      <c r="D19" s="516">
        <f>'PART II'!D115</f>
        <v>67317</v>
      </c>
      <c r="E19" s="516">
        <f>'PART II'!F115</f>
        <v>124290</v>
      </c>
      <c r="F19" s="517">
        <f>'PART II'!H115</f>
        <v>148266</v>
      </c>
      <c r="G19" s="543"/>
      <c r="H19" s="5"/>
      <c r="I19" s="5"/>
      <c r="J19" s="5"/>
      <c r="K19" s="5"/>
      <c r="L19" s="5"/>
      <c r="M19" s="5"/>
      <c r="N19" s="5"/>
      <c r="O19" s="5"/>
      <c r="P19" s="5"/>
      <c r="Q19" s="5"/>
      <c r="R19" s="5"/>
      <c r="S19" s="5"/>
      <c r="T19" s="5"/>
      <c r="U19" s="5"/>
      <c r="V19" s="5"/>
      <c r="W19" s="5"/>
      <c r="X19" s="5"/>
      <c r="Y19" s="5"/>
      <c r="Z19" s="5"/>
    </row>
    <row r="20" ht="14.25" customHeight="1">
      <c r="A20" s="5"/>
      <c r="B20" s="5"/>
      <c r="C20" s="544" t="s">
        <v>417</v>
      </c>
      <c r="D20" s="519">
        <f>('PART II'!$F$121*'PART II'!$F$119)*$F$17</f>
        <v>0</v>
      </c>
      <c r="E20" s="519">
        <f>('PART II'!$F$121*'PART II'!$F$119)*$F$17</f>
        <v>0</v>
      </c>
      <c r="F20" s="520">
        <f>('PART II'!$F$121*'PART II'!$F$119)*$F$17</f>
        <v>0</v>
      </c>
      <c r="G20" s="545"/>
      <c r="H20" s="5"/>
      <c r="I20" s="5"/>
      <c r="J20" s="5"/>
      <c r="K20" s="5"/>
      <c r="L20" s="5"/>
      <c r="M20" s="5"/>
      <c r="N20" s="5"/>
      <c r="O20" s="5"/>
      <c r="P20" s="5"/>
      <c r="Q20" s="5"/>
      <c r="R20" s="5"/>
      <c r="S20" s="5"/>
      <c r="T20" s="5"/>
      <c r="U20" s="5"/>
      <c r="V20" s="5"/>
      <c r="W20" s="5"/>
      <c r="X20" s="5"/>
      <c r="Y20" s="5"/>
      <c r="Z20" s="5"/>
    </row>
    <row r="21" ht="14.25" customHeight="1">
      <c r="A21" s="5"/>
      <c r="B21" s="5"/>
      <c r="C21" s="542" t="s">
        <v>400</v>
      </c>
      <c r="D21" s="546">
        <f t="shared" ref="D21:F21" si="7">D19-D20</f>
        <v>67317</v>
      </c>
      <c r="E21" s="546">
        <f t="shared" si="7"/>
        <v>124290</v>
      </c>
      <c r="F21" s="547">
        <f t="shared" si="7"/>
        <v>148266</v>
      </c>
      <c r="G21" s="548"/>
      <c r="H21" s="5"/>
      <c r="I21" s="5"/>
      <c r="J21" s="5"/>
      <c r="K21" s="5"/>
      <c r="L21" s="5"/>
      <c r="M21" s="5"/>
      <c r="N21" s="5"/>
      <c r="O21" s="5"/>
      <c r="P21" s="5"/>
      <c r="Q21" s="5"/>
      <c r="R21" s="5"/>
      <c r="S21" s="5"/>
      <c r="T21" s="5"/>
      <c r="U21" s="5"/>
      <c r="V21" s="5"/>
      <c r="W21" s="5"/>
      <c r="X21" s="5"/>
      <c r="Y21" s="5"/>
      <c r="Z21" s="5"/>
    </row>
    <row r="22" ht="14.25" customHeight="1">
      <c r="A22" s="5"/>
      <c r="B22" s="5"/>
      <c r="C22" s="544" t="s">
        <v>418</v>
      </c>
      <c r="D22" s="523">
        <f>'PART II'!$F$123*D21</f>
        <v>0</v>
      </c>
      <c r="E22" s="523">
        <f>'PART II'!$F$123*E21</f>
        <v>0</v>
      </c>
      <c r="F22" s="524">
        <f>'PART II'!$F$123*F21</f>
        <v>0</v>
      </c>
      <c r="G22" s="548"/>
      <c r="H22" s="5"/>
      <c r="I22" s="5"/>
      <c r="J22" s="5"/>
      <c r="K22" s="5"/>
      <c r="L22" s="5"/>
      <c r="M22" s="5"/>
      <c r="N22" s="5"/>
      <c r="O22" s="5"/>
      <c r="P22" s="5"/>
      <c r="Q22" s="5"/>
      <c r="R22" s="5"/>
      <c r="S22" s="5"/>
      <c r="T22" s="5"/>
      <c r="U22" s="5"/>
      <c r="V22" s="5"/>
      <c r="W22" s="5"/>
      <c r="X22" s="5"/>
      <c r="Y22" s="5"/>
      <c r="Z22" s="5"/>
    </row>
    <row r="23" ht="14.25" customHeight="1">
      <c r="A23" s="5"/>
      <c r="B23" s="5"/>
      <c r="C23" s="542" t="s">
        <v>419</v>
      </c>
      <c r="D23" s="546">
        <f t="shared" ref="D23:F23" si="8">D21-D22</f>
        <v>67317</v>
      </c>
      <c r="E23" s="546">
        <f t="shared" si="8"/>
        <v>124290</v>
      </c>
      <c r="F23" s="547">
        <f t="shared" si="8"/>
        <v>148266</v>
      </c>
      <c r="G23" s="548"/>
      <c r="H23" s="5"/>
      <c r="I23" s="5"/>
      <c r="J23" s="5"/>
      <c r="K23" s="5"/>
      <c r="L23" s="5"/>
      <c r="M23" s="5"/>
      <c r="N23" s="5"/>
      <c r="O23" s="5"/>
      <c r="P23" s="5"/>
      <c r="Q23" s="5"/>
      <c r="R23" s="5"/>
      <c r="S23" s="5"/>
      <c r="T23" s="5"/>
      <c r="U23" s="5"/>
      <c r="V23" s="5"/>
      <c r="W23" s="5"/>
      <c r="X23" s="5"/>
      <c r="Y23" s="5"/>
      <c r="Z23" s="5"/>
    </row>
    <row r="24" ht="14.25" customHeight="1">
      <c r="A24" s="5"/>
      <c r="B24" s="5"/>
      <c r="C24" s="544" t="s">
        <v>420</v>
      </c>
      <c r="D24" s="519">
        <f>'PART II'!$F$125+('PART II'!$F$127)*$D$17</f>
        <v>19950000</v>
      </c>
      <c r="E24" s="519">
        <f>'PART II'!$F$125+('PART II'!$F$127)*$D$17</f>
        <v>19950000</v>
      </c>
      <c r="F24" s="520">
        <f>'PART II'!$F$125+('PART II'!$F$127)*$D$17</f>
        <v>19950000</v>
      </c>
      <c r="G24" s="545"/>
      <c r="H24" s="5"/>
      <c r="I24" s="5"/>
      <c r="J24" s="5"/>
      <c r="K24" s="5"/>
      <c r="L24" s="5"/>
      <c r="M24" s="5"/>
      <c r="N24" s="5"/>
      <c r="O24" s="5"/>
      <c r="P24" s="5"/>
      <c r="Q24" s="5"/>
      <c r="R24" s="5"/>
      <c r="S24" s="5"/>
      <c r="T24" s="5"/>
      <c r="U24" s="5"/>
      <c r="V24" s="5"/>
      <c r="W24" s="5"/>
      <c r="X24" s="5"/>
      <c r="Y24" s="5"/>
      <c r="Z24" s="5"/>
    </row>
    <row r="25" ht="14.25" customHeight="1">
      <c r="A25" s="5"/>
      <c r="B25" s="5"/>
      <c r="C25" s="549" t="s">
        <v>244</v>
      </c>
      <c r="D25" s="550">
        <f t="shared" ref="D25:F25" si="9">D23/D24</f>
        <v>0.003374285714</v>
      </c>
      <c r="E25" s="550">
        <f t="shared" si="9"/>
        <v>0.006230075188</v>
      </c>
      <c r="F25" s="551">
        <f t="shared" si="9"/>
        <v>0.007431879699</v>
      </c>
      <c r="G25" s="552"/>
      <c r="H25" s="5"/>
      <c r="I25" s="5"/>
      <c r="J25" s="5"/>
      <c r="K25" s="5"/>
      <c r="L25" s="5"/>
      <c r="M25" s="5"/>
      <c r="N25" s="5"/>
      <c r="O25" s="5"/>
      <c r="P25" s="5"/>
      <c r="Q25" s="5"/>
      <c r="R25" s="5"/>
      <c r="S25" s="5"/>
      <c r="T25" s="5"/>
      <c r="U25" s="5"/>
      <c r="V25" s="5"/>
      <c r="W25" s="5"/>
      <c r="X25" s="5"/>
      <c r="Y25" s="5"/>
      <c r="Z25" s="5"/>
    </row>
    <row r="26" ht="14.2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4.2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4.2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4.2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4.2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4.2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3">
    <mergeCell ref="B2:F2"/>
    <mergeCell ref="D6:F6"/>
    <mergeCell ref="H6:J6"/>
  </mergeCells>
  <printOptions/>
  <pageMargins bottom="0.75" footer="0.0" header="0.0" left="0.7" right="0.7" top="0.75"/>
  <pageSetup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showGridLines="0" workbookViewId="0"/>
  </sheetViews>
  <sheetFormatPr customHeight="1" defaultColWidth="14.43" defaultRowHeight="15.0"/>
  <cols>
    <col customWidth="1" min="1" max="1" width="8.71"/>
    <col customWidth="1" min="2" max="2" width="26.0"/>
    <col customWidth="1" min="3" max="3" width="11.43"/>
    <col customWidth="1" min="4" max="6" width="12.71"/>
    <col customWidth="1" min="7" max="10" width="10.71"/>
    <col customWidth="1" min="11" max="26" width="8.71"/>
  </cols>
  <sheetData>
    <row r="1" ht="14.25" customHeight="1">
      <c r="A1" s="5"/>
      <c r="B1" s="5"/>
      <c r="C1" s="5"/>
      <c r="D1" s="5"/>
      <c r="E1" s="5"/>
      <c r="F1" s="5"/>
      <c r="G1" s="5"/>
      <c r="H1" s="5"/>
      <c r="I1" s="5"/>
      <c r="J1" s="5"/>
      <c r="K1" s="5"/>
      <c r="L1" s="5"/>
      <c r="M1" s="5"/>
      <c r="N1" s="5"/>
      <c r="O1" s="5"/>
      <c r="P1" s="5"/>
      <c r="Q1" s="5"/>
      <c r="R1" s="5"/>
      <c r="S1" s="5"/>
      <c r="T1" s="5"/>
      <c r="U1" s="5"/>
      <c r="V1" s="5"/>
      <c r="W1" s="5"/>
      <c r="X1" s="5"/>
      <c r="Y1" s="5"/>
      <c r="Z1" s="5"/>
    </row>
    <row r="2" ht="35.25" customHeight="1">
      <c r="A2" s="553">
        <v>1.0</v>
      </c>
      <c r="B2" s="554" t="s">
        <v>423</v>
      </c>
      <c r="G2" s="5"/>
      <c r="H2" s="5"/>
      <c r="I2" s="5"/>
      <c r="J2" s="5"/>
      <c r="K2" s="5"/>
      <c r="L2" s="5"/>
      <c r="M2" s="5"/>
      <c r="N2" s="5"/>
      <c r="O2" s="5"/>
      <c r="P2" s="5"/>
      <c r="Q2" s="5"/>
      <c r="R2" s="5"/>
      <c r="S2" s="5"/>
      <c r="T2" s="5"/>
      <c r="U2" s="5"/>
      <c r="V2" s="5"/>
      <c r="W2" s="5"/>
      <c r="X2" s="5"/>
      <c r="Y2" s="5"/>
      <c r="Z2" s="5"/>
    </row>
    <row r="3" ht="14.25" customHeight="1">
      <c r="A3" s="5"/>
      <c r="B3" s="5"/>
      <c r="C3" s="5"/>
      <c r="D3" s="5"/>
      <c r="E3" s="5"/>
      <c r="F3" s="5"/>
      <c r="G3" s="5"/>
      <c r="H3" s="5"/>
      <c r="I3" s="5"/>
      <c r="J3" s="5"/>
      <c r="K3" s="5"/>
      <c r="L3" s="5"/>
      <c r="M3" s="5"/>
      <c r="N3" s="5"/>
      <c r="O3" s="5"/>
      <c r="P3" s="5"/>
      <c r="Q3" s="5"/>
      <c r="R3" s="5"/>
      <c r="S3" s="5"/>
      <c r="T3" s="5"/>
      <c r="U3" s="5"/>
      <c r="V3" s="5"/>
      <c r="W3" s="5"/>
      <c r="X3" s="5"/>
      <c r="Y3" s="5"/>
      <c r="Z3" s="5"/>
    </row>
    <row r="4" ht="14.25" customHeight="1">
      <c r="A4" s="5"/>
      <c r="B4" s="452" t="s">
        <v>424</v>
      </c>
      <c r="C4" s="157"/>
      <c r="D4" s="555">
        <f>'PART II'!G152</f>
        <v>43465</v>
      </c>
      <c r="E4" s="555">
        <f>'PART II'!J152</f>
        <v>43830</v>
      </c>
      <c r="F4" s="556">
        <f>'PART II'!M152</f>
        <v>44196</v>
      </c>
      <c r="G4" s="5"/>
      <c r="H4" s="5"/>
      <c r="I4" s="5"/>
      <c r="J4" s="5"/>
      <c r="K4" s="5"/>
      <c r="L4" s="5"/>
      <c r="M4" s="5"/>
      <c r="N4" s="5"/>
      <c r="O4" s="5"/>
      <c r="P4" s="5"/>
      <c r="Q4" s="5"/>
      <c r="R4" s="5"/>
      <c r="S4" s="5"/>
      <c r="T4" s="5"/>
      <c r="U4" s="5"/>
      <c r="V4" s="5"/>
      <c r="W4" s="5"/>
      <c r="X4" s="5"/>
      <c r="Y4" s="5"/>
      <c r="Z4" s="5"/>
    </row>
    <row r="5" ht="14.25" customHeight="1">
      <c r="A5" s="5"/>
      <c r="B5" s="557" t="s">
        <v>285</v>
      </c>
      <c r="C5" s="509"/>
      <c r="D5" s="558">
        <f>'Financial Statements'!F6*(1+'PART II'!G154)</f>
        <v>883525000</v>
      </c>
      <c r="E5" s="558">
        <f>D5*(1+'PART II'!J154)</f>
        <v>883525000</v>
      </c>
      <c r="F5" s="559">
        <f>E5*(1+'PART II'!M154)</f>
        <v>883525000</v>
      </c>
      <c r="G5" s="5"/>
      <c r="H5" s="5"/>
      <c r="I5" s="5"/>
      <c r="J5" s="5"/>
      <c r="K5" s="5"/>
      <c r="L5" s="5"/>
      <c r="M5" s="5"/>
      <c r="N5" s="5"/>
      <c r="O5" s="5"/>
      <c r="P5" s="5"/>
      <c r="Q5" s="5"/>
      <c r="R5" s="5"/>
      <c r="S5" s="5"/>
      <c r="T5" s="5"/>
      <c r="U5" s="5"/>
      <c r="V5" s="5"/>
      <c r="W5" s="5"/>
      <c r="X5" s="5"/>
      <c r="Y5" s="5"/>
      <c r="Z5" s="5"/>
    </row>
    <row r="6" ht="14.25" customHeight="1">
      <c r="A6" s="5"/>
      <c r="B6" s="475" t="s">
        <v>207</v>
      </c>
      <c r="C6" s="476"/>
      <c r="D6" s="560">
        <f>D5*('PART II'!G156)</f>
        <v>0</v>
      </c>
      <c r="E6" s="560">
        <f>E5*('PART II'!J156)</f>
        <v>0</v>
      </c>
      <c r="F6" s="561">
        <f>F5*('PART II'!M156)</f>
        <v>0</v>
      </c>
      <c r="G6" s="5"/>
      <c r="H6" s="5"/>
      <c r="I6" s="5"/>
      <c r="J6" s="5"/>
      <c r="K6" s="5"/>
      <c r="L6" s="5"/>
      <c r="M6" s="5"/>
      <c r="N6" s="5"/>
      <c r="O6" s="5"/>
      <c r="P6" s="5"/>
      <c r="Q6" s="5"/>
      <c r="R6" s="5"/>
      <c r="S6" s="5"/>
      <c r="T6" s="5"/>
      <c r="U6" s="5"/>
      <c r="V6" s="5"/>
      <c r="W6" s="5"/>
      <c r="X6" s="5"/>
      <c r="Y6" s="5"/>
      <c r="Z6" s="5"/>
    </row>
    <row r="7" ht="14.25" customHeight="1">
      <c r="A7" s="5"/>
      <c r="B7" s="480" t="s">
        <v>399</v>
      </c>
      <c r="C7" s="481"/>
      <c r="D7" s="562">
        <f t="shared" ref="D7:F7" si="1">D5-D6</f>
        <v>883525000</v>
      </c>
      <c r="E7" s="562">
        <f t="shared" si="1"/>
        <v>883525000</v>
      </c>
      <c r="F7" s="563">
        <f t="shared" si="1"/>
        <v>883525000</v>
      </c>
      <c r="G7" s="5"/>
      <c r="H7" s="5"/>
      <c r="I7" s="5"/>
      <c r="J7" s="5"/>
      <c r="K7" s="5"/>
      <c r="L7" s="5"/>
      <c r="M7" s="5"/>
      <c r="N7" s="5"/>
      <c r="O7" s="5"/>
      <c r="P7" s="5"/>
      <c r="Q7" s="5"/>
      <c r="R7" s="5"/>
      <c r="S7" s="5"/>
      <c r="T7" s="5"/>
      <c r="U7" s="5"/>
      <c r="V7" s="5"/>
      <c r="W7" s="5"/>
      <c r="X7" s="5"/>
      <c r="Y7" s="5"/>
      <c r="Z7" s="5"/>
    </row>
    <row r="8" ht="14.25" customHeight="1">
      <c r="A8" s="5"/>
      <c r="B8" s="475" t="s">
        <v>288</v>
      </c>
      <c r="C8" s="476"/>
      <c r="D8" s="560">
        <f>D5*('PART II'!G158)</f>
        <v>0</v>
      </c>
      <c r="E8" s="560">
        <f>E5*('PART II'!J158)</f>
        <v>0</v>
      </c>
      <c r="F8" s="561">
        <f>F5*('PART II'!M158)</f>
        <v>0</v>
      </c>
      <c r="G8" s="5"/>
      <c r="H8" s="5"/>
      <c r="I8" s="5"/>
      <c r="J8" s="5"/>
      <c r="K8" s="5"/>
      <c r="L8" s="5"/>
      <c r="M8" s="5"/>
      <c r="N8" s="5"/>
      <c r="O8" s="5"/>
      <c r="P8" s="5"/>
      <c r="Q8" s="5"/>
      <c r="R8" s="5"/>
      <c r="S8" s="5"/>
      <c r="T8" s="5"/>
      <c r="U8" s="5"/>
      <c r="V8" s="5"/>
      <c r="W8" s="5"/>
      <c r="X8" s="5"/>
      <c r="Y8" s="5"/>
      <c r="Z8" s="5"/>
    </row>
    <row r="9" ht="14.25" customHeight="1">
      <c r="A9" s="5"/>
      <c r="B9" s="480" t="s">
        <v>258</v>
      </c>
      <c r="C9" s="481"/>
      <c r="D9" s="562">
        <f t="shared" ref="D9:F9" si="2">D7-D8</f>
        <v>883525000</v>
      </c>
      <c r="E9" s="562">
        <f t="shared" si="2"/>
        <v>883525000</v>
      </c>
      <c r="F9" s="563">
        <f t="shared" si="2"/>
        <v>883525000</v>
      </c>
      <c r="G9" s="5"/>
      <c r="H9" s="5"/>
      <c r="I9" s="5"/>
      <c r="J9" s="5"/>
      <c r="K9" s="5"/>
      <c r="L9" s="5"/>
      <c r="M9" s="5"/>
      <c r="N9" s="5"/>
      <c r="O9" s="5"/>
      <c r="P9" s="5"/>
      <c r="Q9" s="5"/>
      <c r="R9" s="5"/>
      <c r="S9" s="5"/>
      <c r="T9" s="5"/>
      <c r="U9" s="5"/>
      <c r="V9" s="5"/>
      <c r="W9" s="5"/>
      <c r="X9" s="5"/>
      <c r="Y9" s="5"/>
      <c r="Z9" s="5"/>
    </row>
    <row r="10" ht="14.25" customHeight="1">
      <c r="A10" s="5"/>
      <c r="B10" s="475" t="s">
        <v>209</v>
      </c>
      <c r="C10" s="476"/>
      <c r="D10" s="560">
        <f>'PART II'!G160+'Financial Statements'!F11</f>
        <v>-127000</v>
      </c>
      <c r="E10" s="560">
        <f>'PART II'!J160+D10</f>
        <v>-127000</v>
      </c>
      <c r="F10" s="561">
        <f>'PART II'!M160+E10</f>
        <v>-127000</v>
      </c>
      <c r="G10" s="5"/>
      <c r="H10" s="5"/>
      <c r="I10" s="5"/>
      <c r="J10" s="5"/>
      <c r="K10" s="5"/>
      <c r="L10" s="5"/>
      <c r="M10" s="5"/>
      <c r="N10" s="5"/>
      <c r="O10" s="5"/>
      <c r="P10" s="5"/>
      <c r="Q10" s="5"/>
      <c r="R10" s="5"/>
      <c r="S10" s="5"/>
      <c r="T10" s="5"/>
      <c r="U10" s="5"/>
      <c r="V10" s="5"/>
      <c r="W10" s="5"/>
      <c r="X10" s="5"/>
      <c r="Y10" s="5"/>
      <c r="Z10" s="5"/>
    </row>
    <row r="11" ht="14.25" customHeight="1">
      <c r="A11" s="5"/>
      <c r="B11" s="480" t="s">
        <v>400</v>
      </c>
      <c r="C11" s="481"/>
      <c r="D11" s="562">
        <f t="shared" ref="D11:F11" si="3">D9-D10</f>
        <v>883652000</v>
      </c>
      <c r="E11" s="562">
        <f t="shared" si="3"/>
        <v>883652000</v>
      </c>
      <c r="F11" s="563">
        <f t="shared" si="3"/>
        <v>883652000</v>
      </c>
      <c r="G11" s="5"/>
      <c r="H11" s="5"/>
      <c r="I11" s="5"/>
      <c r="J11" s="5"/>
      <c r="K11" s="5"/>
      <c r="L11" s="5"/>
      <c r="M11" s="5"/>
      <c r="N11" s="5"/>
      <c r="O11" s="5"/>
      <c r="P11" s="5"/>
      <c r="Q11" s="5"/>
      <c r="R11" s="5"/>
      <c r="S11" s="5"/>
      <c r="T11" s="5"/>
      <c r="U11" s="5"/>
      <c r="V11" s="5"/>
      <c r="W11" s="5"/>
      <c r="X11" s="5"/>
      <c r="Y11" s="5"/>
      <c r="Z11" s="5"/>
    </row>
    <row r="12" ht="14.25" customHeight="1">
      <c r="A12" s="5"/>
      <c r="B12" s="475" t="s">
        <v>213</v>
      </c>
      <c r="C12" s="476"/>
      <c r="D12" s="560">
        <f>D11*('PART II'!G162)</f>
        <v>0</v>
      </c>
      <c r="E12" s="560">
        <f>E11*('PART II'!J162)</f>
        <v>0</v>
      </c>
      <c r="F12" s="561">
        <f>F11*('PART II'!M162)</f>
        <v>0</v>
      </c>
      <c r="G12" s="5"/>
      <c r="H12" s="5"/>
      <c r="I12" s="5"/>
      <c r="J12" s="5"/>
      <c r="K12" s="5"/>
      <c r="L12" s="5"/>
      <c r="M12" s="5"/>
      <c r="N12" s="5"/>
      <c r="O12" s="5"/>
      <c r="P12" s="5"/>
      <c r="Q12" s="5"/>
      <c r="R12" s="5"/>
      <c r="S12" s="5"/>
      <c r="T12" s="5"/>
      <c r="U12" s="5"/>
      <c r="V12" s="5"/>
      <c r="W12" s="5"/>
      <c r="X12" s="5"/>
      <c r="Y12" s="5"/>
      <c r="Z12" s="5"/>
    </row>
    <row r="13" ht="14.25" customHeight="1">
      <c r="A13" s="5"/>
      <c r="B13" s="480" t="s">
        <v>292</v>
      </c>
      <c r="C13" s="481"/>
      <c r="D13" s="562" t="str">
        <f>'PART II'!G164</f>
        <v/>
      </c>
      <c r="E13" s="562" t="str">
        <f>'PART II'!J164</f>
        <v/>
      </c>
      <c r="F13" s="563" t="str">
        <f>'PART II'!M164</f>
        <v/>
      </c>
      <c r="G13" s="5"/>
      <c r="H13" s="5"/>
      <c r="I13" s="5"/>
      <c r="J13" s="5"/>
      <c r="K13" s="5"/>
      <c r="L13" s="5"/>
      <c r="M13" s="5"/>
      <c r="N13" s="5"/>
      <c r="O13" s="5"/>
      <c r="P13" s="5"/>
      <c r="Q13" s="5"/>
      <c r="R13" s="5"/>
      <c r="S13" s="5"/>
      <c r="T13" s="5"/>
      <c r="U13" s="5"/>
      <c r="V13" s="5"/>
      <c r="W13" s="5"/>
      <c r="X13" s="5"/>
      <c r="Y13" s="5"/>
      <c r="Z13" s="5"/>
    </row>
    <row r="14" ht="14.25" customHeight="1">
      <c r="A14" s="5"/>
      <c r="B14" s="564" t="s">
        <v>243</v>
      </c>
      <c r="C14" s="488"/>
      <c r="D14" s="565">
        <f t="shared" ref="D14:F14" si="4">D11-(D12+D13)</f>
        <v>883652000</v>
      </c>
      <c r="E14" s="565">
        <f t="shared" si="4"/>
        <v>883652000</v>
      </c>
      <c r="F14" s="566">
        <f t="shared" si="4"/>
        <v>883652000</v>
      </c>
      <c r="G14" s="5"/>
      <c r="H14" s="5"/>
      <c r="I14" s="5"/>
      <c r="J14" s="5"/>
      <c r="K14" s="5"/>
      <c r="L14" s="5"/>
      <c r="M14" s="5"/>
      <c r="N14" s="5"/>
      <c r="O14" s="5"/>
      <c r="P14" s="5"/>
      <c r="Q14" s="5"/>
      <c r="R14" s="5"/>
      <c r="S14" s="5"/>
      <c r="T14" s="5"/>
      <c r="U14" s="5"/>
      <c r="V14" s="5"/>
      <c r="W14" s="5"/>
      <c r="X14" s="5"/>
      <c r="Y14" s="5"/>
      <c r="Z14" s="5"/>
    </row>
    <row r="15" ht="14.25" customHeight="1">
      <c r="A15" s="5"/>
      <c r="B15" s="5"/>
      <c r="C15" s="5"/>
      <c r="D15" s="5"/>
      <c r="E15" s="5"/>
      <c r="F15" s="5"/>
      <c r="G15" s="5"/>
      <c r="H15" s="5"/>
      <c r="I15" s="5"/>
      <c r="J15" s="5"/>
      <c r="K15" s="5"/>
      <c r="L15" s="5"/>
      <c r="M15" s="5"/>
      <c r="N15" s="5"/>
      <c r="O15" s="5"/>
      <c r="P15" s="5"/>
      <c r="Q15" s="5"/>
      <c r="R15" s="5"/>
      <c r="S15" s="5"/>
      <c r="T15" s="5"/>
      <c r="U15" s="5"/>
      <c r="V15" s="5"/>
      <c r="W15" s="5"/>
      <c r="X15" s="5"/>
      <c r="Y15" s="5"/>
      <c r="Z15" s="5"/>
    </row>
    <row r="16" ht="14.25" customHeight="1">
      <c r="A16" s="5"/>
      <c r="B16" s="5"/>
      <c r="C16" s="5"/>
      <c r="D16" s="5"/>
      <c r="E16" s="5"/>
      <c r="F16" s="5"/>
      <c r="G16" s="5"/>
      <c r="H16" s="5"/>
      <c r="I16" s="5"/>
      <c r="J16" s="5"/>
      <c r="K16" s="5"/>
      <c r="L16" s="5"/>
      <c r="M16" s="5"/>
      <c r="N16" s="5"/>
      <c r="O16" s="5"/>
      <c r="P16" s="5"/>
      <c r="Q16" s="5"/>
      <c r="R16" s="5"/>
      <c r="S16" s="5"/>
      <c r="T16" s="5"/>
      <c r="U16" s="5"/>
      <c r="V16" s="5"/>
      <c r="W16" s="5"/>
      <c r="X16" s="5"/>
      <c r="Y16" s="5"/>
      <c r="Z16" s="5"/>
    </row>
    <row r="17" ht="14.25" customHeight="1">
      <c r="A17" s="5"/>
      <c r="B17" s="567" t="s">
        <v>425</v>
      </c>
      <c r="C17" s="509"/>
      <c r="D17" s="568">
        <f t="shared" ref="D17:F17" si="5">D4</f>
        <v>43465</v>
      </c>
      <c r="E17" s="568">
        <f t="shared" si="5"/>
        <v>43830</v>
      </c>
      <c r="F17" s="568">
        <f t="shared" si="5"/>
        <v>44196</v>
      </c>
      <c r="G17" s="5"/>
      <c r="H17" s="5"/>
      <c r="I17" s="5"/>
      <c r="J17" s="5"/>
      <c r="K17" s="5"/>
      <c r="L17" s="5"/>
      <c r="M17" s="5"/>
      <c r="N17" s="5"/>
      <c r="O17" s="5"/>
      <c r="P17" s="5"/>
      <c r="Q17" s="5"/>
      <c r="R17" s="5"/>
      <c r="S17" s="5"/>
      <c r="T17" s="5"/>
      <c r="U17" s="5"/>
      <c r="V17" s="5"/>
      <c r="W17" s="5"/>
      <c r="X17" s="5"/>
      <c r="Y17" s="5"/>
      <c r="Z17" s="5"/>
    </row>
    <row r="18" ht="14.25" customHeight="1">
      <c r="A18" s="5"/>
      <c r="B18" s="486" t="s">
        <v>300</v>
      </c>
      <c r="C18" s="481"/>
      <c r="D18" s="569"/>
      <c r="E18" s="570"/>
      <c r="F18" s="571"/>
      <c r="G18" s="5"/>
      <c r="H18" s="5"/>
      <c r="I18" s="5"/>
      <c r="J18" s="5"/>
      <c r="K18" s="5"/>
      <c r="L18" s="5"/>
      <c r="M18" s="5"/>
      <c r="N18" s="5"/>
      <c r="O18" s="5"/>
      <c r="P18" s="5"/>
      <c r="Q18" s="5"/>
      <c r="R18" s="5"/>
      <c r="S18" s="5"/>
      <c r="T18" s="5"/>
      <c r="U18" s="5"/>
      <c r="V18" s="5"/>
      <c r="W18" s="5"/>
      <c r="X18" s="5"/>
      <c r="Y18" s="5"/>
      <c r="Z18" s="5"/>
    </row>
    <row r="19" ht="14.25" customHeight="1">
      <c r="A19" s="5"/>
      <c r="B19" s="475" t="s">
        <v>301</v>
      </c>
      <c r="C19" s="476"/>
      <c r="D19" s="572">
        <f>'PART II'!G181</f>
        <v>167913482</v>
      </c>
      <c r="E19" s="572">
        <f>'PART II'!J181</f>
        <v>1051565482</v>
      </c>
      <c r="F19" s="573">
        <f>'PART II'!M181</f>
        <v>1935217482</v>
      </c>
      <c r="G19" s="5"/>
      <c r="H19" s="574"/>
      <c r="I19" s="574"/>
      <c r="J19" s="574"/>
      <c r="K19" s="5"/>
      <c r="L19" s="5"/>
      <c r="M19" s="5"/>
      <c r="N19" s="5"/>
      <c r="O19" s="5"/>
      <c r="P19" s="5"/>
      <c r="Q19" s="5"/>
      <c r="R19" s="5"/>
      <c r="S19" s="5"/>
      <c r="T19" s="5"/>
      <c r="U19" s="5"/>
      <c r="V19" s="5"/>
      <c r="W19" s="5"/>
      <c r="X19" s="5"/>
      <c r="Y19" s="5"/>
      <c r="Z19" s="5"/>
    </row>
    <row r="20" ht="14.25" customHeight="1">
      <c r="A20" s="5"/>
      <c r="B20" s="480" t="s">
        <v>218</v>
      </c>
      <c r="C20" s="481"/>
      <c r="D20" s="562">
        <f>'PART II'!G183+'Financial Statements'!F21</f>
        <v>152738000</v>
      </c>
      <c r="E20" s="562">
        <f>'PART II'!J183+D20</f>
        <v>152738000</v>
      </c>
      <c r="F20" s="563">
        <f>'PART II'!M183+E20</f>
        <v>152738000</v>
      </c>
      <c r="G20" s="5"/>
      <c r="H20" s="5"/>
      <c r="I20" s="5"/>
      <c r="J20" s="5"/>
      <c r="K20" s="5"/>
      <c r="L20" s="5"/>
      <c r="M20" s="5"/>
      <c r="N20" s="5"/>
      <c r="O20" s="5"/>
      <c r="P20" s="5"/>
      <c r="Q20" s="5"/>
      <c r="R20" s="5"/>
      <c r="S20" s="5"/>
      <c r="T20" s="5"/>
      <c r="U20" s="5"/>
      <c r="V20" s="5"/>
      <c r="W20" s="5"/>
      <c r="X20" s="5"/>
      <c r="Y20" s="5"/>
      <c r="Z20" s="5"/>
    </row>
    <row r="21" ht="14.25" customHeight="1">
      <c r="A21" s="5"/>
      <c r="B21" s="475" t="s">
        <v>219</v>
      </c>
      <c r="C21" s="476"/>
      <c r="D21" s="560">
        <f>'PART II'!G185+'Financial Statements'!F22</f>
        <v>33591000</v>
      </c>
      <c r="E21" s="560">
        <f>'PART II'!J185+D21</f>
        <v>33591000</v>
      </c>
      <c r="F21" s="561">
        <f>'PART II'!M185+E21</f>
        <v>33591000</v>
      </c>
      <c r="G21" s="5"/>
      <c r="H21" s="5"/>
      <c r="I21" s="5"/>
      <c r="J21" s="5"/>
      <c r="K21" s="5"/>
      <c r="L21" s="5"/>
      <c r="M21" s="5"/>
      <c r="N21" s="5"/>
      <c r="O21" s="5"/>
      <c r="P21" s="5"/>
      <c r="Q21" s="5"/>
      <c r="R21" s="5"/>
      <c r="S21" s="5"/>
      <c r="T21" s="5"/>
      <c r="U21" s="5"/>
      <c r="V21" s="5"/>
      <c r="W21" s="5"/>
      <c r="X21" s="5"/>
      <c r="Y21" s="5"/>
      <c r="Z21" s="5"/>
    </row>
    <row r="22" ht="14.25" customHeight="1">
      <c r="A22" s="5"/>
      <c r="B22" s="480" t="s">
        <v>220</v>
      </c>
      <c r="C22" s="481"/>
      <c r="D22" s="562">
        <f>'PART II'!G187+'Financial Statements'!F23</f>
        <v>0</v>
      </c>
      <c r="E22" s="562">
        <f>'PART II'!J187+D22</f>
        <v>0</v>
      </c>
      <c r="F22" s="563">
        <f>'PART II'!M187+E22</f>
        <v>0</v>
      </c>
      <c r="G22" s="5"/>
      <c r="H22" s="5"/>
      <c r="I22" s="5"/>
      <c r="J22" s="5"/>
      <c r="K22" s="5"/>
      <c r="L22" s="5"/>
      <c r="M22" s="5"/>
      <c r="N22" s="5"/>
      <c r="O22" s="5"/>
      <c r="P22" s="5"/>
      <c r="Q22" s="5"/>
      <c r="R22" s="5"/>
      <c r="S22" s="5"/>
      <c r="T22" s="5"/>
      <c r="U22" s="5"/>
      <c r="V22" s="5"/>
      <c r="W22" s="5"/>
      <c r="X22" s="5"/>
      <c r="Y22" s="5"/>
      <c r="Z22" s="5"/>
    </row>
    <row r="23" ht="14.25" customHeight="1">
      <c r="A23" s="5"/>
      <c r="B23" s="475" t="s">
        <v>402</v>
      </c>
      <c r="C23" s="476"/>
      <c r="D23" s="485">
        <f t="shared" ref="D23:F23" si="6">SUM(D19:D22)</f>
        <v>354242482</v>
      </c>
      <c r="E23" s="560">
        <f t="shared" si="6"/>
        <v>1237894482</v>
      </c>
      <c r="F23" s="561">
        <f t="shared" si="6"/>
        <v>2121546482</v>
      </c>
      <c r="G23" s="5"/>
      <c r="H23" s="5"/>
      <c r="I23" s="5"/>
      <c r="J23" s="5"/>
      <c r="K23" s="5"/>
      <c r="L23" s="5"/>
      <c r="M23" s="5"/>
      <c r="N23" s="5"/>
      <c r="O23" s="5"/>
      <c r="P23" s="5"/>
      <c r="Q23" s="5"/>
      <c r="R23" s="5"/>
      <c r="S23" s="5"/>
      <c r="T23" s="5"/>
      <c r="U23" s="5"/>
      <c r="V23" s="5"/>
      <c r="W23" s="5"/>
      <c r="X23" s="5"/>
      <c r="Y23" s="5"/>
      <c r="Z23" s="5"/>
    </row>
    <row r="24" ht="14.25" customHeight="1">
      <c r="A24" s="5"/>
      <c r="B24" s="480" t="s">
        <v>304</v>
      </c>
      <c r="C24" s="481"/>
      <c r="D24" s="562">
        <f>'PART II'!G189+'Financial Statements'!F25</f>
        <v>753000000</v>
      </c>
      <c r="E24" s="562">
        <f>'PART II'!J189+D24</f>
        <v>753000000</v>
      </c>
      <c r="F24" s="563">
        <f>'PART II'!M189+E24</f>
        <v>753000000</v>
      </c>
      <c r="G24" s="5"/>
      <c r="H24" s="5"/>
      <c r="I24" s="5"/>
      <c r="J24" s="5"/>
      <c r="K24" s="5"/>
      <c r="L24" s="5"/>
      <c r="M24" s="5"/>
      <c r="N24" s="5"/>
      <c r="O24" s="5"/>
      <c r="P24" s="5"/>
      <c r="Q24" s="5"/>
      <c r="R24" s="5"/>
      <c r="S24" s="5"/>
      <c r="T24" s="5"/>
      <c r="U24" s="5"/>
      <c r="V24" s="5"/>
      <c r="W24" s="5"/>
      <c r="X24" s="5"/>
      <c r="Y24" s="5"/>
      <c r="Z24" s="5"/>
    </row>
    <row r="25" ht="14.25" customHeight="1">
      <c r="A25" s="5"/>
      <c r="B25" s="475" t="s">
        <v>223</v>
      </c>
      <c r="C25" s="476"/>
      <c r="D25" s="560">
        <f>'PART II'!G191+'Financial Statements'!F26</f>
        <v>0</v>
      </c>
      <c r="E25" s="560">
        <f>'PART II'!J191+D25</f>
        <v>0</v>
      </c>
      <c r="F25" s="561">
        <f>'PART II'!M191+E25</f>
        <v>0</v>
      </c>
      <c r="G25" s="5"/>
      <c r="H25" s="5"/>
      <c r="I25" s="5"/>
      <c r="J25" s="5"/>
      <c r="K25" s="5"/>
      <c r="L25" s="5"/>
      <c r="M25" s="5"/>
      <c r="N25" s="5"/>
      <c r="O25" s="5"/>
      <c r="P25" s="5"/>
      <c r="Q25" s="5"/>
      <c r="R25" s="5"/>
      <c r="S25" s="5"/>
      <c r="T25" s="5"/>
      <c r="U25" s="5"/>
      <c r="V25" s="5"/>
      <c r="W25" s="5"/>
      <c r="X25" s="5"/>
      <c r="Y25" s="5"/>
      <c r="Z25" s="5"/>
    </row>
    <row r="26" ht="14.25" customHeight="1">
      <c r="A26" s="5"/>
      <c r="B26" s="480" t="s">
        <v>224</v>
      </c>
      <c r="C26" s="481"/>
      <c r="D26" s="562">
        <f>'PART II'!G193+'Financial Statements'!F27</f>
        <v>0</v>
      </c>
      <c r="E26" s="562">
        <f>'PART II'!J193+D26</f>
        <v>0</v>
      </c>
      <c r="F26" s="563">
        <f>'PART II'!M193+E26</f>
        <v>0</v>
      </c>
      <c r="G26" s="5"/>
      <c r="H26" s="5"/>
      <c r="I26" s="5"/>
      <c r="J26" s="5"/>
      <c r="K26" s="5"/>
      <c r="L26" s="5"/>
      <c r="M26" s="5"/>
      <c r="N26" s="5"/>
      <c r="O26" s="5"/>
      <c r="P26" s="5"/>
      <c r="Q26" s="5"/>
      <c r="R26" s="5"/>
      <c r="S26" s="5"/>
      <c r="T26" s="5"/>
      <c r="U26" s="5"/>
      <c r="V26" s="5"/>
      <c r="W26" s="5"/>
      <c r="X26" s="5"/>
      <c r="Y26" s="5"/>
      <c r="Z26" s="5"/>
    </row>
    <row r="27" ht="14.25" customHeight="1">
      <c r="A27" s="5"/>
      <c r="B27" s="475" t="s">
        <v>305</v>
      </c>
      <c r="C27" s="476"/>
      <c r="D27" s="560">
        <f>'PART II'!G195+'Financial Statements'!F28</f>
        <v>461145000</v>
      </c>
      <c r="E27" s="560">
        <f>'PART II'!J195+D27</f>
        <v>461145000</v>
      </c>
      <c r="F27" s="561">
        <f>'PART II'!M195+E27</f>
        <v>461145000</v>
      </c>
      <c r="G27" s="5"/>
      <c r="H27" s="5"/>
      <c r="I27" s="5"/>
      <c r="J27" s="5"/>
      <c r="K27" s="5"/>
      <c r="L27" s="5"/>
      <c r="M27" s="5"/>
      <c r="N27" s="5"/>
      <c r="O27" s="5"/>
      <c r="P27" s="5"/>
      <c r="Q27" s="5"/>
      <c r="R27" s="5"/>
      <c r="S27" s="5"/>
      <c r="T27" s="5"/>
      <c r="U27" s="5"/>
      <c r="V27" s="5"/>
      <c r="W27" s="5"/>
      <c r="X27" s="5"/>
      <c r="Y27" s="5"/>
      <c r="Z27" s="5"/>
    </row>
    <row r="28" ht="14.25" customHeight="1">
      <c r="A28" s="5"/>
      <c r="B28" s="480" t="s">
        <v>403</v>
      </c>
      <c r="C28" s="481"/>
      <c r="D28" s="482">
        <f t="shared" ref="D28:F28" si="7">SUM(D23:D27)</f>
        <v>1568387482</v>
      </c>
      <c r="E28" s="562">
        <f t="shared" si="7"/>
        <v>2452039482</v>
      </c>
      <c r="F28" s="563">
        <f t="shared" si="7"/>
        <v>3335691482</v>
      </c>
      <c r="G28" s="5"/>
      <c r="H28" s="5"/>
      <c r="I28" s="5"/>
      <c r="J28" s="5"/>
      <c r="K28" s="5"/>
      <c r="L28" s="5"/>
      <c r="M28" s="5"/>
      <c r="N28" s="5"/>
      <c r="O28" s="5"/>
      <c r="P28" s="5"/>
      <c r="Q28" s="5"/>
      <c r="R28" s="5"/>
      <c r="S28" s="5"/>
      <c r="T28" s="5"/>
      <c r="U28" s="5"/>
      <c r="V28" s="5"/>
      <c r="W28" s="5"/>
      <c r="X28" s="5"/>
      <c r="Y28" s="5"/>
      <c r="Z28" s="5"/>
    </row>
    <row r="29" ht="14.25" customHeight="1">
      <c r="A29" s="5"/>
      <c r="B29" s="475"/>
      <c r="C29" s="476"/>
      <c r="D29" s="485"/>
      <c r="E29" s="560"/>
      <c r="F29" s="561"/>
      <c r="G29" s="5"/>
      <c r="H29" s="5"/>
      <c r="I29" s="5"/>
      <c r="J29" s="5"/>
      <c r="K29" s="5"/>
      <c r="L29" s="5"/>
      <c r="M29" s="5"/>
      <c r="N29" s="5"/>
      <c r="O29" s="5"/>
      <c r="P29" s="5"/>
      <c r="Q29" s="5"/>
      <c r="R29" s="5"/>
      <c r="S29" s="5"/>
      <c r="T29" s="5"/>
      <c r="U29" s="5"/>
      <c r="V29" s="5"/>
      <c r="W29" s="5"/>
      <c r="X29" s="5"/>
      <c r="Y29" s="5"/>
      <c r="Z29" s="5"/>
    </row>
    <row r="30" ht="14.25" customHeight="1">
      <c r="A30" s="5"/>
      <c r="B30" s="486" t="s">
        <v>306</v>
      </c>
      <c r="C30" s="481"/>
      <c r="D30" s="575"/>
      <c r="E30" s="562"/>
      <c r="F30" s="563"/>
      <c r="G30" s="5"/>
      <c r="H30" s="5"/>
      <c r="I30" s="5"/>
      <c r="J30" s="5"/>
      <c r="K30" s="5"/>
      <c r="L30" s="5"/>
      <c r="M30" s="5"/>
      <c r="N30" s="5"/>
      <c r="O30" s="5"/>
      <c r="P30" s="5"/>
      <c r="Q30" s="5"/>
      <c r="R30" s="5"/>
      <c r="S30" s="5"/>
      <c r="T30" s="5"/>
      <c r="U30" s="5"/>
      <c r="V30" s="5"/>
      <c r="W30" s="5"/>
      <c r="X30" s="5"/>
      <c r="Y30" s="5"/>
      <c r="Z30" s="5"/>
    </row>
    <row r="31" ht="14.25" customHeight="1">
      <c r="A31" s="5"/>
      <c r="B31" s="475" t="s">
        <v>227</v>
      </c>
      <c r="C31" s="476"/>
      <c r="D31" s="560">
        <f>'Financial Statements'!F32+'PART II'!G199</f>
        <v>42365000</v>
      </c>
      <c r="E31" s="560">
        <f>'PART II'!J199+D31</f>
        <v>42365000</v>
      </c>
      <c r="F31" s="561">
        <f>'PART II'!M199+E31</f>
        <v>42365000</v>
      </c>
      <c r="G31" s="5"/>
      <c r="H31" s="5"/>
      <c r="I31" s="5"/>
      <c r="J31" s="5"/>
      <c r="K31" s="5"/>
      <c r="L31" s="5"/>
      <c r="M31" s="5"/>
      <c r="N31" s="5"/>
      <c r="O31" s="5"/>
      <c r="P31" s="5"/>
      <c r="Q31" s="5"/>
      <c r="R31" s="5"/>
      <c r="S31" s="5"/>
      <c r="T31" s="5"/>
      <c r="U31" s="5"/>
      <c r="V31" s="5"/>
      <c r="W31" s="5"/>
      <c r="X31" s="5"/>
      <c r="Y31" s="5"/>
      <c r="Z31" s="5"/>
    </row>
    <row r="32" ht="14.25" customHeight="1">
      <c r="A32" s="5"/>
      <c r="B32" s="480" t="s">
        <v>228</v>
      </c>
      <c r="C32" s="481"/>
      <c r="D32" s="562">
        <f>'Financial Statements'!F33+'PART II'!G201</f>
        <v>0</v>
      </c>
      <c r="E32" s="562">
        <f>'PART II'!J201+D32</f>
        <v>0</v>
      </c>
      <c r="F32" s="563">
        <f>'PART II'!M201+E32</f>
        <v>0</v>
      </c>
      <c r="G32" s="5"/>
      <c r="H32" s="5"/>
      <c r="I32" s="5"/>
      <c r="J32" s="5"/>
      <c r="K32" s="5"/>
      <c r="L32" s="5"/>
      <c r="M32" s="5"/>
      <c r="N32" s="5"/>
      <c r="O32" s="5"/>
      <c r="P32" s="5"/>
      <c r="Q32" s="5"/>
      <c r="R32" s="5"/>
      <c r="S32" s="5"/>
      <c r="T32" s="5"/>
      <c r="U32" s="5"/>
      <c r="V32" s="5"/>
      <c r="W32" s="5"/>
      <c r="X32" s="5"/>
      <c r="Y32" s="5"/>
      <c r="Z32" s="5"/>
    </row>
    <row r="33" ht="14.25" customHeight="1">
      <c r="A33" s="5"/>
      <c r="B33" s="475" t="s">
        <v>404</v>
      </c>
      <c r="C33" s="476"/>
      <c r="D33" s="560">
        <f t="shared" ref="D33:F33" si="8">SUM(D31:D32)</f>
        <v>42365000</v>
      </c>
      <c r="E33" s="560">
        <f t="shared" si="8"/>
        <v>42365000</v>
      </c>
      <c r="F33" s="561">
        <f t="shared" si="8"/>
        <v>42365000</v>
      </c>
      <c r="G33" s="5"/>
      <c r="H33" s="5"/>
      <c r="I33" s="5"/>
      <c r="J33" s="5"/>
      <c r="K33" s="5"/>
      <c r="L33" s="5"/>
      <c r="M33" s="5"/>
      <c r="N33" s="5"/>
      <c r="O33" s="5"/>
      <c r="P33" s="5"/>
      <c r="Q33" s="5"/>
      <c r="R33" s="5"/>
      <c r="S33" s="5"/>
      <c r="T33" s="5"/>
      <c r="U33" s="5"/>
      <c r="V33" s="5"/>
      <c r="W33" s="5"/>
      <c r="X33" s="5"/>
      <c r="Y33" s="5"/>
      <c r="Z33" s="5"/>
    </row>
    <row r="34" ht="14.25" customHeight="1">
      <c r="A34" s="5"/>
      <c r="B34" s="480" t="s">
        <v>308</v>
      </c>
      <c r="C34" s="481"/>
      <c r="D34" s="562">
        <f>'Financial Statements'!F35+'PART II'!G203</f>
        <v>0</v>
      </c>
      <c r="E34" s="562">
        <f>D34+'PART II'!J203</f>
        <v>0</v>
      </c>
      <c r="F34" s="563">
        <f>E34+'PART II'!M203</f>
        <v>0</v>
      </c>
      <c r="G34" s="5"/>
      <c r="H34" s="5"/>
      <c r="I34" s="5"/>
      <c r="J34" s="5"/>
      <c r="K34" s="5"/>
      <c r="L34" s="5"/>
      <c r="M34" s="5"/>
      <c r="N34" s="5"/>
      <c r="O34" s="5"/>
      <c r="P34" s="5"/>
      <c r="Q34" s="5"/>
      <c r="R34" s="5"/>
      <c r="S34" s="5"/>
      <c r="T34" s="5"/>
      <c r="U34" s="5"/>
      <c r="V34" s="5"/>
      <c r="W34" s="5"/>
      <c r="X34" s="5"/>
      <c r="Y34" s="5"/>
      <c r="Z34" s="5"/>
    </row>
    <row r="35" ht="14.25" customHeight="1">
      <c r="A35" s="5"/>
      <c r="B35" s="475" t="s">
        <v>309</v>
      </c>
      <c r="C35" s="476"/>
      <c r="D35" s="560">
        <f>'Financial Statements'!F36+'PART II'!G205</f>
        <v>0</v>
      </c>
      <c r="E35" s="560">
        <f>D35+'PART II'!J205</f>
        <v>0</v>
      </c>
      <c r="F35" s="561">
        <f>E35+'PART II'!M205</f>
        <v>0</v>
      </c>
      <c r="G35" s="5"/>
      <c r="H35" s="5"/>
      <c r="I35" s="5"/>
      <c r="J35" s="5"/>
      <c r="K35" s="5"/>
      <c r="L35" s="5"/>
      <c r="M35" s="5"/>
      <c r="N35" s="5"/>
      <c r="O35" s="5"/>
      <c r="P35" s="5"/>
      <c r="Q35" s="5"/>
      <c r="R35" s="5"/>
      <c r="S35" s="5"/>
      <c r="T35" s="5"/>
      <c r="U35" s="5"/>
      <c r="V35" s="5"/>
      <c r="W35" s="5"/>
      <c r="X35" s="5"/>
      <c r="Y35" s="5"/>
      <c r="Z35" s="5"/>
    </row>
    <row r="36" ht="14.25" customHeight="1">
      <c r="A36" s="5"/>
      <c r="B36" s="480" t="s">
        <v>405</v>
      </c>
      <c r="C36" s="481"/>
      <c r="D36" s="562">
        <f t="shared" ref="D36:F36" si="9">SUM(D33:D35)</f>
        <v>42365000</v>
      </c>
      <c r="E36" s="562">
        <f t="shared" si="9"/>
        <v>42365000</v>
      </c>
      <c r="F36" s="563">
        <f t="shared" si="9"/>
        <v>42365000</v>
      </c>
      <c r="G36" s="5"/>
      <c r="H36" s="5"/>
      <c r="I36" s="5"/>
      <c r="J36" s="5"/>
      <c r="K36" s="5"/>
      <c r="L36" s="5"/>
      <c r="M36" s="5"/>
      <c r="N36" s="5"/>
      <c r="O36" s="5"/>
      <c r="P36" s="5"/>
      <c r="Q36" s="5"/>
      <c r="R36" s="5"/>
      <c r="S36" s="5"/>
      <c r="T36" s="5"/>
      <c r="U36" s="5"/>
      <c r="V36" s="5"/>
      <c r="W36" s="5"/>
      <c r="X36" s="5"/>
      <c r="Y36" s="5"/>
      <c r="Z36" s="5"/>
    </row>
    <row r="37" ht="14.25" customHeight="1">
      <c r="A37" s="5"/>
      <c r="B37" s="475"/>
      <c r="C37" s="476"/>
      <c r="D37" s="485"/>
      <c r="E37" s="560"/>
      <c r="F37" s="561"/>
      <c r="G37" s="5"/>
      <c r="H37" s="5"/>
      <c r="I37" s="5"/>
      <c r="J37" s="5"/>
      <c r="K37" s="5"/>
      <c r="L37" s="5"/>
      <c r="M37" s="5"/>
      <c r="N37" s="5"/>
      <c r="O37" s="5"/>
      <c r="P37" s="5"/>
      <c r="Q37" s="5"/>
      <c r="R37" s="5"/>
      <c r="S37" s="5"/>
      <c r="T37" s="5"/>
      <c r="U37" s="5"/>
      <c r="V37" s="5"/>
      <c r="W37" s="5"/>
      <c r="X37" s="5"/>
      <c r="Y37" s="5"/>
      <c r="Z37" s="5"/>
    </row>
    <row r="38" ht="14.25" customHeight="1">
      <c r="A38" s="5"/>
      <c r="B38" s="486" t="s">
        <v>310</v>
      </c>
      <c r="C38" s="481"/>
      <c r="D38" s="575"/>
      <c r="E38" s="562"/>
      <c r="F38" s="563"/>
      <c r="G38" s="5"/>
      <c r="H38" s="5"/>
      <c r="I38" s="5"/>
      <c r="J38" s="5"/>
      <c r="K38" s="5"/>
      <c r="L38" s="5"/>
      <c r="M38" s="5"/>
      <c r="N38" s="5"/>
      <c r="O38" s="5"/>
      <c r="P38" s="5"/>
      <c r="Q38" s="5"/>
      <c r="R38" s="5"/>
      <c r="S38" s="5"/>
      <c r="T38" s="5"/>
      <c r="U38" s="5"/>
      <c r="V38" s="5"/>
      <c r="W38" s="5"/>
      <c r="X38" s="5"/>
      <c r="Y38" s="5"/>
      <c r="Z38" s="5"/>
    </row>
    <row r="39" ht="14.25" customHeight="1">
      <c r="A39" s="5"/>
      <c r="B39" s="475" t="s">
        <v>233</v>
      </c>
      <c r="C39" s="476"/>
      <c r="D39" s="485">
        <f>'PART II'!G209+'Financial Statements'!F40</f>
        <v>19950000</v>
      </c>
      <c r="E39" s="485">
        <f>'PART II'!J209+D39</f>
        <v>19950000</v>
      </c>
      <c r="F39" s="576">
        <f>'PART II'!M209+E39</f>
        <v>19950000</v>
      </c>
      <c r="G39" s="5"/>
      <c r="H39" s="5"/>
      <c r="I39" s="5"/>
      <c r="J39" s="5"/>
      <c r="K39" s="5"/>
      <c r="L39" s="5"/>
      <c r="M39" s="5"/>
      <c r="N39" s="5"/>
      <c r="O39" s="5"/>
      <c r="P39" s="5"/>
      <c r="Q39" s="5"/>
      <c r="R39" s="5"/>
      <c r="S39" s="5"/>
      <c r="T39" s="5"/>
      <c r="U39" s="5"/>
      <c r="V39" s="5"/>
      <c r="W39" s="5"/>
      <c r="X39" s="5"/>
      <c r="Y39" s="5"/>
      <c r="Z39" s="5"/>
    </row>
    <row r="40" ht="14.25" customHeight="1">
      <c r="A40" s="5"/>
      <c r="B40" s="480" t="s">
        <v>234</v>
      </c>
      <c r="C40" s="481"/>
      <c r="D40" s="482">
        <f>D14-'PART II'!G217+'Financial Statements'!F41</f>
        <v>1398170000</v>
      </c>
      <c r="E40" s="482">
        <f>E14-'PART II'!J217+D40</f>
        <v>2281822000</v>
      </c>
      <c r="F40" s="577">
        <f>F14-'PART II'!M217+E40</f>
        <v>3165474000</v>
      </c>
      <c r="G40" s="5"/>
      <c r="H40" s="5"/>
      <c r="I40" s="5"/>
      <c r="J40" s="5"/>
      <c r="K40" s="5"/>
      <c r="L40" s="5"/>
      <c r="M40" s="5"/>
      <c r="N40" s="5"/>
      <c r="O40" s="5"/>
      <c r="P40" s="5"/>
      <c r="Q40" s="5"/>
      <c r="R40" s="5"/>
      <c r="S40" s="5"/>
      <c r="T40" s="5"/>
      <c r="U40" s="5"/>
      <c r="V40" s="5"/>
      <c r="W40" s="5"/>
      <c r="X40" s="5"/>
      <c r="Y40" s="5"/>
      <c r="Z40" s="5"/>
    </row>
    <row r="41" ht="14.25" customHeight="1">
      <c r="A41" s="5"/>
      <c r="B41" s="475" t="s">
        <v>235</v>
      </c>
      <c r="C41" s="476"/>
      <c r="D41" s="485">
        <f>'PART II'!G211+'Financial Statements'!F42</f>
        <v>-643518</v>
      </c>
      <c r="E41" s="485">
        <f>D41+'PART II'!J211</f>
        <v>-643518</v>
      </c>
      <c r="F41" s="576">
        <f>E41+'PART II'!M211</f>
        <v>-643518</v>
      </c>
      <c r="G41" s="5"/>
      <c r="H41" s="5"/>
      <c r="I41" s="5"/>
      <c r="J41" s="5"/>
      <c r="K41" s="5"/>
      <c r="L41" s="5"/>
      <c r="M41" s="5"/>
      <c r="N41" s="5"/>
      <c r="O41" s="5"/>
      <c r="P41" s="5"/>
      <c r="Q41" s="5"/>
      <c r="R41" s="5"/>
      <c r="S41" s="5"/>
      <c r="T41" s="5"/>
      <c r="U41" s="5"/>
      <c r="V41" s="5"/>
      <c r="W41" s="5"/>
      <c r="X41" s="5"/>
      <c r="Y41" s="5"/>
      <c r="Z41" s="5"/>
    </row>
    <row r="42" ht="14.25" customHeight="1">
      <c r="A42" s="5"/>
      <c r="B42" s="480" t="s">
        <v>237</v>
      </c>
      <c r="C42" s="481"/>
      <c r="D42" s="482">
        <f>'PART II'!G213+'Financial Statements'!F43</f>
        <v>108546000</v>
      </c>
      <c r="E42" s="482">
        <f>'PART II'!J213+D42</f>
        <v>108546000</v>
      </c>
      <c r="F42" s="577">
        <f>'PART II'!M213+E42</f>
        <v>108546000</v>
      </c>
      <c r="G42" s="5"/>
      <c r="H42" s="5"/>
      <c r="I42" s="5"/>
      <c r="J42" s="5"/>
      <c r="K42" s="5"/>
      <c r="L42" s="5"/>
      <c r="M42" s="5"/>
      <c r="N42" s="5"/>
      <c r="O42" s="5"/>
      <c r="P42" s="5"/>
      <c r="Q42" s="5"/>
      <c r="R42" s="5"/>
      <c r="S42" s="5"/>
      <c r="T42" s="5"/>
      <c r="U42" s="5"/>
      <c r="V42" s="5"/>
      <c r="W42" s="5"/>
      <c r="X42" s="5"/>
      <c r="Y42" s="5"/>
      <c r="Z42" s="5"/>
    </row>
    <row r="43" ht="14.25" customHeight="1">
      <c r="A43" s="5"/>
      <c r="B43" s="475" t="s">
        <v>406</v>
      </c>
      <c r="C43" s="476"/>
      <c r="D43" s="485">
        <f t="shared" ref="D43:F43" si="10">SUM(D39:D42)</f>
        <v>1526022482</v>
      </c>
      <c r="E43" s="485">
        <f t="shared" si="10"/>
        <v>2409674482</v>
      </c>
      <c r="F43" s="576">
        <f t="shared" si="10"/>
        <v>3293326482</v>
      </c>
      <c r="G43" s="5"/>
      <c r="H43" s="5"/>
      <c r="I43" s="5"/>
      <c r="J43" s="5"/>
      <c r="K43" s="5"/>
      <c r="L43" s="5"/>
      <c r="M43" s="5"/>
      <c r="N43" s="5"/>
      <c r="O43" s="5"/>
      <c r="P43" s="5"/>
      <c r="Q43" s="5"/>
      <c r="R43" s="5"/>
      <c r="S43" s="5"/>
      <c r="T43" s="5"/>
      <c r="U43" s="5"/>
      <c r="V43" s="5"/>
      <c r="W43" s="5"/>
      <c r="X43" s="5"/>
      <c r="Y43" s="5"/>
      <c r="Z43" s="5"/>
    </row>
    <row r="44" ht="14.25" customHeight="1">
      <c r="A44" s="5"/>
      <c r="B44" s="480"/>
      <c r="C44" s="481"/>
      <c r="D44" s="482"/>
      <c r="E44" s="562"/>
      <c r="F44" s="563"/>
      <c r="G44" s="5"/>
      <c r="H44" s="5"/>
      <c r="I44" s="5"/>
      <c r="J44" s="5"/>
      <c r="K44" s="5"/>
      <c r="L44" s="5"/>
      <c r="M44" s="5"/>
      <c r="N44" s="5"/>
      <c r="O44" s="5"/>
      <c r="P44" s="5"/>
      <c r="Q44" s="5"/>
      <c r="R44" s="5"/>
      <c r="S44" s="5"/>
      <c r="T44" s="5"/>
      <c r="U44" s="5"/>
      <c r="V44" s="5"/>
      <c r="W44" s="5"/>
      <c r="X44" s="5"/>
      <c r="Y44" s="5"/>
      <c r="Z44" s="5"/>
    </row>
    <row r="45" ht="14.25" customHeight="1">
      <c r="A45" s="5"/>
      <c r="B45" s="487" t="s">
        <v>407</v>
      </c>
      <c r="C45" s="488"/>
      <c r="D45" s="489">
        <f t="shared" ref="D45:F45" si="11">D36+D43</f>
        <v>1568387482</v>
      </c>
      <c r="E45" s="489">
        <f t="shared" si="11"/>
        <v>2452039482</v>
      </c>
      <c r="F45" s="578">
        <f t="shared" si="11"/>
        <v>3335691482</v>
      </c>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41">
    <mergeCell ref="B2:F2"/>
    <mergeCell ref="B4:C4"/>
    <mergeCell ref="B5:C5"/>
    <mergeCell ref="B6:C6"/>
    <mergeCell ref="B7:C7"/>
    <mergeCell ref="B8:C8"/>
    <mergeCell ref="B9:C9"/>
    <mergeCell ref="B10:C10"/>
    <mergeCell ref="B11:C11"/>
    <mergeCell ref="B12:C12"/>
    <mergeCell ref="B13:C13"/>
    <mergeCell ref="B14:C14"/>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40:C40"/>
    <mergeCell ref="B41:C41"/>
    <mergeCell ref="B42:C42"/>
    <mergeCell ref="B43:C43"/>
    <mergeCell ref="B44:C44"/>
    <mergeCell ref="B45:C45"/>
    <mergeCell ref="B33:C33"/>
    <mergeCell ref="B34:C34"/>
    <mergeCell ref="B35:C35"/>
    <mergeCell ref="B36:C36"/>
    <mergeCell ref="B37:C37"/>
    <mergeCell ref="B38:C38"/>
    <mergeCell ref="B39:C39"/>
  </mergeCells>
  <printOptions/>
  <pageMargins bottom="0.75" footer="0.0" header="0.0" left="0.7" right="0.7" top="0.75"/>
  <pageSetup orientation="portrait"/>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showGridLines="0" workbookViewId="0"/>
  </sheetViews>
  <sheetFormatPr customHeight="1" defaultColWidth="14.43" defaultRowHeight="15.0"/>
  <cols>
    <col customWidth="1" min="1" max="2" width="8.71"/>
    <col customWidth="1" min="3" max="3" width="30.0"/>
    <col customWidth="1" min="4" max="4" width="12.14"/>
    <col customWidth="1" min="5" max="5" width="2.71"/>
    <col customWidth="1" min="6" max="6" width="12.14"/>
    <col customWidth="1" min="7" max="7" width="8.71"/>
    <col customWidth="1" min="8" max="8" width="28.14"/>
    <col customWidth="1" min="9" max="9" width="10.71"/>
    <col customWidth="1" min="10" max="10" width="2.71"/>
    <col customWidth="1" min="11" max="11" width="10.71"/>
    <col customWidth="1" min="12" max="12" width="2.71"/>
    <col customWidth="1" min="13" max="13" width="10.71"/>
    <col customWidth="1" min="14" max="14" width="4.29"/>
    <col customWidth="1" min="15" max="26" width="8.71"/>
  </cols>
  <sheetData>
    <row r="1" ht="14.25" customHeight="1">
      <c r="A1" s="356">
        <v>1.0</v>
      </c>
      <c r="B1" s="5" t="s">
        <v>426</v>
      </c>
      <c r="G1" s="5"/>
      <c r="H1" s="5"/>
      <c r="I1" s="5"/>
      <c r="J1" s="5"/>
      <c r="K1" s="5"/>
      <c r="L1" s="5"/>
      <c r="M1" s="5"/>
      <c r="N1" s="5"/>
      <c r="O1" s="5"/>
      <c r="P1" s="5"/>
      <c r="Q1" s="5"/>
      <c r="R1" s="5"/>
      <c r="S1" s="5"/>
      <c r="T1" s="5"/>
      <c r="U1" s="5"/>
      <c r="V1" s="5"/>
      <c r="W1" s="5"/>
      <c r="X1" s="5"/>
      <c r="Y1" s="5"/>
      <c r="Z1" s="5"/>
    </row>
    <row r="2" ht="14.25" customHeight="1">
      <c r="A2" s="5"/>
      <c r="B2" s="5"/>
      <c r="C2" s="5"/>
      <c r="D2" s="5"/>
      <c r="E2" s="5"/>
      <c r="F2" s="5"/>
      <c r="G2" s="5"/>
      <c r="H2" s="5"/>
      <c r="I2" s="5"/>
      <c r="J2" s="5"/>
      <c r="K2" s="5"/>
      <c r="L2" s="5"/>
      <c r="M2" s="5"/>
      <c r="N2" s="5"/>
      <c r="O2" s="5"/>
      <c r="P2" s="5"/>
      <c r="Q2" s="5"/>
      <c r="R2" s="5"/>
      <c r="S2" s="5"/>
      <c r="T2" s="5"/>
      <c r="U2" s="5"/>
      <c r="V2" s="5"/>
      <c r="W2" s="5"/>
      <c r="X2" s="5"/>
      <c r="Y2" s="5"/>
      <c r="Z2" s="5"/>
    </row>
    <row r="3" ht="14.25" customHeight="1">
      <c r="A3" s="5"/>
      <c r="B3" s="5"/>
      <c r="C3" s="5"/>
      <c r="D3" s="5"/>
      <c r="E3" s="5"/>
      <c r="F3" s="5"/>
      <c r="G3" s="5"/>
      <c r="H3" s="5"/>
      <c r="I3" s="5"/>
      <c r="J3" s="5"/>
      <c r="K3" s="5"/>
      <c r="L3" s="5"/>
      <c r="M3" s="5"/>
      <c r="N3" s="5"/>
      <c r="O3" s="5"/>
      <c r="P3" s="5"/>
      <c r="Q3" s="5"/>
      <c r="R3" s="5"/>
      <c r="S3" s="5"/>
      <c r="T3" s="5"/>
      <c r="U3" s="5"/>
      <c r="V3" s="5"/>
      <c r="W3" s="5"/>
      <c r="X3" s="5"/>
      <c r="Y3" s="5"/>
      <c r="Z3" s="5"/>
    </row>
    <row r="4" ht="14.25" customHeight="1">
      <c r="A4" s="5"/>
      <c r="B4" s="5"/>
      <c r="C4" s="5"/>
      <c r="D4" s="5"/>
      <c r="E4" s="5"/>
      <c r="F4" s="5"/>
      <c r="G4" s="5"/>
      <c r="H4" s="5"/>
      <c r="I4" s="5"/>
      <c r="J4" s="5"/>
      <c r="K4" s="5"/>
      <c r="L4" s="5"/>
      <c r="M4" s="5"/>
      <c r="N4" s="5"/>
      <c r="O4" s="5"/>
      <c r="P4" s="5"/>
      <c r="Q4" s="5"/>
      <c r="R4" s="5"/>
      <c r="S4" s="5"/>
      <c r="T4" s="5"/>
      <c r="U4" s="5"/>
      <c r="V4" s="5"/>
      <c r="W4" s="5"/>
      <c r="X4" s="5"/>
      <c r="Y4" s="5"/>
      <c r="Z4" s="5"/>
    </row>
    <row r="5" ht="14.25" customHeight="1">
      <c r="A5" s="5"/>
      <c r="B5" s="5"/>
      <c r="C5" s="5"/>
      <c r="D5" s="5"/>
      <c r="E5" s="5"/>
      <c r="F5" s="5"/>
      <c r="G5" s="5"/>
      <c r="H5" s="5"/>
      <c r="I5" s="5"/>
      <c r="J5" s="5"/>
      <c r="K5" s="5"/>
      <c r="L5" s="5"/>
      <c r="M5" s="5"/>
      <c r="N5" s="5"/>
      <c r="O5" s="5"/>
      <c r="P5" s="5"/>
      <c r="Q5" s="5"/>
      <c r="R5" s="5"/>
      <c r="S5" s="5"/>
      <c r="T5" s="5"/>
      <c r="U5" s="5"/>
      <c r="V5" s="5"/>
      <c r="W5" s="5"/>
      <c r="X5" s="5"/>
      <c r="Y5" s="5"/>
      <c r="Z5" s="5"/>
    </row>
    <row r="6" ht="14.25" customHeight="1">
      <c r="A6" s="5"/>
      <c r="B6" s="5"/>
      <c r="C6" s="579"/>
      <c r="D6" s="580" t="s">
        <v>427</v>
      </c>
      <c r="E6" s="508"/>
      <c r="F6" s="511"/>
      <c r="G6" s="5"/>
      <c r="H6" s="579"/>
      <c r="I6" s="580" t="s">
        <v>428</v>
      </c>
      <c r="J6" s="508"/>
      <c r="K6" s="508"/>
      <c r="L6" s="508"/>
      <c r="M6" s="511"/>
      <c r="N6" s="359"/>
      <c r="O6" s="5"/>
      <c r="P6" s="5"/>
      <c r="Q6" s="5"/>
      <c r="R6" s="5"/>
      <c r="S6" s="5"/>
      <c r="T6" s="5"/>
      <c r="U6" s="5"/>
      <c r="V6" s="5"/>
      <c r="W6" s="5"/>
      <c r="X6" s="5"/>
      <c r="Y6" s="5"/>
      <c r="Z6" s="5"/>
    </row>
    <row r="7" ht="14.25" customHeight="1">
      <c r="A7" s="5"/>
      <c r="B7" s="5"/>
      <c r="C7" s="581"/>
      <c r="D7" s="582" t="str">
        <f>'Financial Statements'!E5</f>
        <v>"Year 10"</v>
      </c>
      <c r="E7" s="582"/>
      <c r="F7" s="583" t="str">
        <f>'Financial Statements'!F5</f>
        <v>"Year 16"</v>
      </c>
      <c r="G7" s="5"/>
      <c r="H7" s="581"/>
      <c r="I7" s="584">
        <f>'Projected Statements'!D4</f>
        <v>43465</v>
      </c>
      <c r="J7" s="585"/>
      <c r="K7" s="584">
        <f>'Projected Statements'!E4</f>
        <v>43830</v>
      </c>
      <c r="L7" s="585"/>
      <c r="M7" s="586">
        <f>'Projected Statements'!F4</f>
        <v>44196</v>
      </c>
      <c r="N7" s="390"/>
      <c r="O7" s="5"/>
      <c r="P7" s="5"/>
      <c r="Q7" s="5"/>
      <c r="R7" s="5"/>
      <c r="S7" s="5"/>
      <c r="T7" s="5"/>
      <c r="U7" s="5"/>
      <c r="V7" s="5"/>
      <c r="W7" s="5"/>
      <c r="X7" s="5"/>
      <c r="Y7" s="5"/>
      <c r="Z7" s="5"/>
    </row>
    <row r="8" ht="14.25" customHeight="1">
      <c r="A8" s="5"/>
      <c r="B8" s="5"/>
      <c r="C8" s="587" t="s">
        <v>429</v>
      </c>
      <c r="D8" s="588">
        <f>'Financial Statements'!E24/'Financial Statements'!E34</f>
        <v>5.369587395</v>
      </c>
      <c r="E8" s="588"/>
      <c r="F8" s="589">
        <f>'Financial Statements'!F24/'Financial Statements'!F34</f>
        <v>9.691089343</v>
      </c>
      <c r="G8" s="5"/>
      <c r="H8" s="590" t="s">
        <v>429</v>
      </c>
      <c r="I8" s="591">
        <f>'Projected Statements'!D23/'Projected Statements'!D33</f>
        <v>8.361677847</v>
      </c>
      <c r="J8" s="591"/>
      <c r="K8" s="591">
        <f>'Projected Statements'!E23/'Projected Statements'!E33</f>
        <v>29.21974465</v>
      </c>
      <c r="L8" s="591"/>
      <c r="M8" s="592">
        <f>'Projected Statements'!F23/'Projected Statements'!F33</f>
        <v>50.07781145</v>
      </c>
      <c r="N8" s="593"/>
      <c r="O8" s="5"/>
      <c r="P8" s="5"/>
      <c r="Q8" s="5"/>
      <c r="R8" s="5"/>
      <c r="S8" s="5"/>
      <c r="T8" s="5"/>
      <c r="U8" s="5"/>
      <c r="V8" s="5"/>
      <c r="W8" s="5"/>
      <c r="X8" s="5"/>
      <c r="Y8" s="5"/>
      <c r="Z8" s="5"/>
    </row>
    <row r="9" ht="14.25" customHeight="1">
      <c r="A9" s="5"/>
      <c r="B9" s="5"/>
      <c r="C9" s="590" t="s">
        <v>430</v>
      </c>
      <c r="D9" s="594">
        <f>('Financial Statements'!E24-'Financial Statements'!E22)/'Financial Statements'!E34</f>
        <v>5.196128996</v>
      </c>
      <c r="E9" s="594"/>
      <c r="F9" s="595">
        <f>('Financial Statements'!F24-'Financial Statements'!F22)/'Financial Statements'!F34</f>
        <v>8.898194264</v>
      </c>
      <c r="G9" s="5"/>
      <c r="H9" s="587" t="s">
        <v>430</v>
      </c>
      <c r="I9" s="596">
        <f>('Projected Statements'!D23-'Projected Statements'!D21)/'Projected Statements'!D33</f>
        <v>7.568782769</v>
      </c>
      <c r="J9" s="596"/>
      <c r="K9" s="596">
        <f>('Projected Statements'!E23-'Projected Statements'!E21)/'Projected Statements'!E33</f>
        <v>28.42684957</v>
      </c>
      <c r="L9" s="596"/>
      <c r="M9" s="597">
        <f>('Projected Statements'!F23-'Projected Statements'!F21)/'Projected Statements'!F33</f>
        <v>49.28491637</v>
      </c>
      <c r="N9" s="593"/>
      <c r="O9" s="5"/>
      <c r="P9" s="5"/>
      <c r="Q9" s="5"/>
      <c r="R9" s="5"/>
      <c r="S9" s="5"/>
      <c r="T9" s="5"/>
      <c r="U9" s="5"/>
      <c r="V9" s="5"/>
      <c r="W9" s="5"/>
      <c r="X9" s="5"/>
      <c r="Y9" s="5"/>
      <c r="Z9" s="5"/>
    </row>
    <row r="10" ht="14.25" customHeight="1">
      <c r="A10" s="5"/>
      <c r="B10" s="5"/>
      <c r="C10" s="587" t="s">
        <v>431</v>
      </c>
      <c r="D10" s="588">
        <f>'Financial Statements'!E37/'Financial Statements'!E29</f>
        <v>0.249322534</v>
      </c>
      <c r="E10" s="588"/>
      <c r="F10" s="589">
        <f>'Financial Statements'!F37/'Financial Statements'!F29</f>
        <v>0.02607545479</v>
      </c>
      <c r="G10" s="5"/>
      <c r="H10" s="590" t="s">
        <v>432</v>
      </c>
      <c r="I10" s="591">
        <f>'Projected Statements'!D36/'Projected Statements'!D28</f>
        <v>0.02701181977</v>
      </c>
      <c r="J10" s="591"/>
      <c r="K10" s="591">
        <f>'Projected Statements'!E36/'Projected Statements'!E28</f>
        <v>0.01727745426</v>
      </c>
      <c r="L10" s="591"/>
      <c r="M10" s="592">
        <f>'Projected Statements'!F36/'Projected Statements'!F28</f>
        <v>0.01270051509</v>
      </c>
      <c r="N10" s="593"/>
      <c r="O10" s="5"/>
      <c r="P10" s="5"/>
      <c r="Q10" s="5"/>
      <c r="R10" s="5"/>
      <c r="S10" s="5"/>
      <c r="T10" s="5"/>
      <c r="U10" s="5"/>
      <c r="V10" s="5"/>
      <c r="W10" s="5"/>
      <c r="X10" s="5"/>
      <c r="Y10" s="5"/>
      <c r="Z10" s="5"/>
    </row>
    <row r="11" ht="14.25" customHeight="1">
      <c r="A11" s="5"/>
      <c r="B11" s="5"/>
      <c r="C11" s="590" t="s">
        <v>433</v>
      </c>
      <c r="D11" s="594">
        <f>'Financial Statements'!E37/'Financial Statements'!E44</f>
        <v>0.6315267649</v>
      </c>
      <c r="E11" s="594"/>
      <c r="F11" s="595">
        <f>'Financial Statements'!F37/'Financial Statements'!F44</f>
        <v>0.06595103789</v>
      </c>
      <c r="G11" s="5"/>
      <c r="H11" s="587" t="s">
        <v>434</v>
      </c>
      <c r="I11" s="596">
        <f>'Projected Statements'!D36/'Projected Statements'!D43</f>
        <v>0.02776171419</v>
      </c>
      <c r="J11" s="596"/>
      <c r="K11" s="596">
        <f>'Projected Statements'!E36/'Projected Statements'!E43</f>
        <v>0.01758121286</v>
      </c>
      <c r="L11" s="596"/>
      <c r="M11" s="597">
        <f>'Projected Statements'!F36/'Projected Statements'!F43</f>
        <v>0.01286389316</v>
      </c>
      <c r="N11" s="593"/>
      <c r="O11" s="5"/>
      <c r="P11" s="5"/>
      <c r="Q11" s="5"/>
      <c r="R11" s="5"/>
      <c r="S11" s="5"/>
      <c r="T11" s="5"/>
      <c r="U11" s="5"/>
      <c r="V11" s="5"/>
      <c r="W11" s="5"/>
      <c r="X11" s="5"/>
      <c r="Y11" s="5"/>
      <c r="Z11" s="5"/>
    </row>
    <row r="12" ht="14.25" customHeight="1">
      <c r="A12" s="5"/>
      <c r="B12" s="5"/>
      <c r="C12" s="587" t="s">
        <v>435</v>
      </c>
      <c r="D12" s="598">
        <f>'Financial Statements'!E10/'Financial Statements'!E11</f>
        <v>13.49282485</v>
      </c>
      <c r="E12" s="598"/>
      <c r="F12" s="599">
        <f>'Financial Statements'!F10/'Financial Statements'!F11</f>
        <v>-2174.606299</v>
      </c>
      <c r="G12" s="5"/>
      <c r="H12" s="590" t="s">
        <v>435</v>
      </c>
      <c r="I12" s="600">
        <f>'Projected Statements'!D9/'Projected Statements'!D10</f>
        <v>-6956.889764</v>
      </c>
      <c r="J12" s="600"/>
      <c r="K12" s="600">
        <f>'Projected Statements'!E9/'Projected Statements'!E10</f>
        <v>-6956.889764</v>
      </c>
      <c r="L12" s="600"/>
      <c r="M12" s="601">
        <f>'Projected Statements'!F9/'Projected Statements'!F10</f>
        <v>-6956.889764</v>
      </c>
      <c r="N12" s="593"/>
      <c r="O12" s="5"/>
      <c r="P12" s="5"/>
      <c r="Q12" s="5"/>
      <c r="R12" s="5"/>
      <c r="S12" s="5"/>
      <c r="T12" s="5"/>
      <c r="U12" s="5"/>
      <c r="V12" s="5"/>
      <c r="W12" s="5"/>
      <c r="X12" s="5"/>
      <c r="Y12" s="5"/>
      <c r="Z12" s="5"/>
    </row>
    <row r="13" ht="14.25" customHeight="1">
      <c r="A13" s="5"/>
      <c r="B13" s="5"/>
      <c r="C13" s="590" t="s">
        <v>436</v>
      </c>
      <c r="D13" s="602">
        <f>'Financial Statements'!E6/'Financial Statements'!E22</f>
        <v>70.68224146</v>
      </c>
      <c r="E13" s="602"/>
      <c r="F13" s="603">
        <f>'Financial Statements'!F6/'Financial Statements'!F22</f>
        <v>26.3024322</v>
      </c>
      <c r="G13" s="5"/>
      <c r="H13" s="587" t="s">
        <v>436</v>
      </c>
      <c r="I13" s="604">
        <f>'Projected Statements'!D5/'Projected Statements'!D21</f>
        <v>26.3024322</v>
      </c>
      <c r="J13" s="604"/>
      <c r="K13" s="604">
        <f>'Projected Statements'!E5/'Projected Statements'!E21</f>
        <v>26.3024322</v>
      </c>
      <c r="L13" s="604"/>
      <c r="M13" s="605">
        <f>'Projected Statements'!F5/'Projected Statements'!F21</f>
        <v>26.3024322</v>
      </c>
      <c r="N13" s="593"/>
      <c r="O13" s="5"/>
      <c r="P13" s="5"/>
      <c r="Q13" s="5"/>
      <c r="R13" s="5"/>
      <c r="S13" s="5"/>
      <c r="T13" s="5"/>
      <c r="U13" s="5"/>
      <c r="V13" s="5"/>
      <c r="W13" s="5"/>
      <c r="X13" s="5"/>
      <c r="Y13" s="5"/>
      <c r="Z13" s="5"/>
    </row>
    <row r="14" ht="14.25" customHeight="1">
      <c r="A14" s="5"/>
      <c r="B14" s="5"/>
      <c r="C14" s="587" t="s">
        <v>437</v>
      </c>
      <c r="D14" s="588" t="str">
        <f>'Financial Statements'!E6/'Financial Statements'!E25</f>
        <v>#DIV/0!</v>
      </c>
      <c r="E14" s="588"/>
      <c r="F14" s="589">
        <f>'Financial Statements'!F6/'Financial Statements'!F25</f>
        <v>1.173339973</v>
      </c>
      <c r="G14" s="5"/>
      <c r="H14" s="590" t="s">
        <v>437</v>
      </c>
      <c r="I14" s="591">
        <f>'Projected Statements'!D5/'Projected Statements'!D24</f>
        <v>1.173339973</v>
      </c>
      <c r="J14" s="591"/>
      <c r="K14" s="591">
        <f>'Projected Statements'!E5/'Projected Statements'!E24</f>
        <v>1.173339973</v>
      </c>
      <c r="L14" s="591"/>
      <c r="M14" s="592">
        <f>'Projected Statements'!F5/'Projected Statements'!F24</f>
        <v>1.173339973</v>
      </c>
      <c r="N14" s="593"/>
      <c r="O14" s="5"/>
      <c r="P14" s="5"/>
      <c r="Q14" s="5"/>
      <c r="R14" s="5"/>
      <c r="S14" s="5"/>
      <c r="T14" s="5"/>
      <c r="U14" s="5"/>
      <c r="V14" s="5"/>
      <c r="W14" s="5"/>
      <c r="X14" s="5"/>
      <c r="Y14" s="5"/>
      <c r="Z14" s="5"/>
    </row>
    <row r="15" ht="14.25" customHeight="1">
      <c r="A15" s="5"/>
      <c r="B15" s="5"/>
      <c r="C15" s="590" t="s">
        <v>438</v>
      </c>
      <c r="D15" s="594">
        <f>'Financial Statements'!E6/'Financial Statements'!E29</f>
        <v>0.8141748464</v>
      </c>
      <c r="E15" s="594"/>
      <c r="F15" s="595">
        <f>'Financial Statements'!F6/'Financial Statements'!F29</f>
        <v>0.54380541</v>
      </c>
      <c r="G15" s="5"/>
      <c r="H15" s="587" t="s">
        <v>438</v>
      </c>
      <c r="I15" s="596">
        <f>'Projected Statements'!D5/'Projected Statements'!D28</f>
        <v>0.5633333664</v>
      </c>
      <c r="J15" s="596"/>
      <c r="K15" s="596">
        <f>'Projected Statements'!E5/'Projected Statements'!E28</f>
        <v>0.3603225015</v>
      </c>
      <c r="L15" s="596"/>
      <c r="M15" s="597">
        <f>'Projected Statements'!F5/'Projected Statements'!F28</f>
        <v>0.2648701191</v>
      </c>
      <c r="N15" s="593"/>
      <c r="O15" s="5"/>
      <c r="P15" s="5"/>
      <c r="Q15" s="5"/>
      <c r="R15" s="5"/>
      <c r="S15" s="5"/>
      <c r="T15" s="5"/>
      <c r="U15" s="5"/>
      <c r="V15" s="5"/>
      <c r="W15" s="5"/>
      <c r="X15" s="5"/>
      <c r="Y15" s="5"/>
      <c r="Z15" s="5"/>
    </row>
    <row r="16" ht="14.25" customHeight="1">
      <c r="A16" s="5"/>
      <c r="B16" s="5"/>
      <c r="C16" s="587" t="s">
        <v>439</v>
      </c>
      <c r="D16" s="598">
        <f>'Financial Statements'!E6/'Financial Statements'!E21</f>
        <v>5.05527967</v>
      </c>
      <c r="E16" s="598"/>
      <c r="F16" s="599">
        <f>'Financial Statements'!F6/'Financial Statements'!F21</f>
        <v>5.784578821</v>
      </c>
      <c r="G16" s="5"/>
      <c r="H16" s="590" t="s">
        <v>439</v>
      </c>
      <c r="I16" s="600">
        <f>'Projected Statements'!D5/'Projected Statements'!D20</f>
        <v>5.784578821</v>
      </c>
      <c r="J16" s="600"/>
      <c r="K16" s="600">
        <f>'Projected Statements'!E5/'Projected Statements'!E20</f>
        <v>5.784578821</v>
      </c>
      <c r="L16" s="600"/>
      <c r="M16" s="601">
        <f>'Projected Statements'!F5/'Projected Statements'!F20</f>
        <v>5.784578821</v>
      </c>
      <c r="N16" s="593"/>
      <c r="O16" s="5"/>
      <c r="P16" s="5"/>
      <c r="Q16" s="5"/>
      <c r="R16" s="5"/>
      <c r="S16" s="5"/>
      <c r="T16" s="5"/>
      <c r="U16" s="5"/>
      <c r="V16" s="5"/>
      <c r="W16" s="5"/>
      <c r="X16" s="5"/>
      <c r="Y16" s="5"/>
      <c r="Z16" s="5"/>
    </row>
    <row r="17" ht="14.25" customHeight="1">
      <c r="A17" s="5"/>
      <c r="B17" s="5"/>
      <c r="C17" s="590" t="s">
        <v>440</v>
      </c>
      <c r="D17" s="594">
        <f>'Financial Statements'!E21/('Financial Statements'!E6/365)</f>
        <v>72.2017423</v>
      </c>
      <c r="E17" s="594"/>
      <c r="F17" s="595">
        <f>'Financial Statements'!F21/('Financial Statements'!F6/365)</f>
        <v>63.09880309</v>
      </c>
      <c r="G17" s="5"/>
      <c r="H17" s="587" t="s">
        <v>440</v>
      </c>
      <c r="I17" s="588">
        <f>'Projected Statements'!D20/('Projected Statements'!D5/365)</f>
        <v>63.09880309</v>
      </c>
      <c r="J17" s="588"/>
      <c r="K17" s="588">
        <f>'Projected Statements'!E20/('Projected Statements'!E5/365)</f>
        <v>63.09880309</v>
      </c>
      <c r="L17" s="588"/>
      <c r="M17" s="589">
        <f>'Projected Statements'!F20/('Projected Statements'!F5/365)</f>
        <v>63.09880309</v>
      </c>
      <c r="N17" s="593"/>
      <c r="O17" s="5"/>
      <c r="P17" s="5"/>
      <c r="Q17" s="5"/>
      <c r="R17" s="5"/>
      <c r="S17" s="5"/>
      <c r="T17" s="5"/>
      <c r="U17" s="5"/>
      <c r="V17" s="5"/>
      <c r="W17" s="5"/>
      <c r="X17" s="5"/>
      <c r="Y17" s="5"/>
      <c r="Z17" s="5"/>
    </row>
    <row r="18" ht="14.25" customHeight="1">
      <c r="A18" s="5"/>
      <c r="B18" s="5"/>
      <c r="C18" s="587" t="s">
        <v>441</v>
      </c>
      <c r="D18" s="606">
        <f>('Financial Statements'!E6-'Financial Statements'!E7)/'Financial Statements'!E6</f>
        <v>0.4728877651</v>
      </c>
      <c r="E18" s="606"/>
      <c r="F18" s="607">
        <f>('Financial Statements'!F6-'Financial Statements'!F7)/'Financial Statements'!F6</f>
        <v>0.4773956594</v>
      </c>
      <c r="G18" s="5"/>
      <c r="H18" s="590" t="s">
        <v>441</v>
      </c>
      <c r="I18" s="608">
        <f>('Projected Statements'!D5-'Projected Statements'!D6)/'Projected Statements'!D5</f>
        <v>1</v>
      </c>
      <c r="J18" s="608"/>
      <c r="K18" s="608">
        <f>('Projected Statements'!E5-'Projected Statements'!E6)/'Projected Statements'!E5</f>
        <v>1</v>
      </c>
      <c r="L18" s="608"/>
      <c r="M18" s="609">
        <f>('Projected Statements'!F5-'Projected Statements'!F6)/'Projected Statements'!F5</f>
        <v>1</v>
      </c>
      <c r="N18" s="610"/>
      <c r="O18" s="5"/>
      <c r="P18" s="5"/>
      <c r="Q18" s="5"/>
      <c r="R18" s="5"/>
      <c r="S18" s="5"/>
      <c r="T18" s="5"/>
      <c r="U18" s="5"/>
      <c r="V18" s="5"/>
      <c r="W18" s="5"/>
      <c r="X18" s="5"/>
      <c r="Y18" s="5"/>
      <c r="Z18" s="5"/>
    </row>
    <row r="19" ht="14.25" customHeight="1">
      <c r="A19" s="5"/>
      <c r="B19" s="5"/>
      <c r="C19" s="590" t="s">
        <v>442</v>
      </c>
      <c r="D19" s="608">
        <f>'Financial Statements'!E10/'Financial Statements'!E6</f>
        <v>0.3172940464</v>
      </c>
      <c r="E19" s="608"/>
      <c r="F19" s="611">
        <f>'Financial Statements'!F10/'Financial Statements'!F6</f>
        <v>0.3125831188</v>
      </c>
      <c r="G19" s="5"/>
      <c r="H19" s="587" t="s">
        <v>442</v>
      </c>
      <c r="I19" s="612">
        <f>'Projected Statements'!D9/'Projected Statements'!D5</f>
        <v>1</v>
      </c>
      <c r="J19" s="612"/>
      <c r="K19" s="612">
        <f>'Projected Statements'!E9/'Projected Statements'!E5</f>
        <v>1</v>
      </c>
      <c r="L19" s="612"/>
      <c r="M19" s="613">
        <f>'Projected Statements'!F9/'Projected Statements'!F5</f>
        <v>1</v>
      </c>
      <c r="N19" s="610"/>
      <c r="O19" s="5"/>
      <c r="P19" s="5"/>
      <c r="Q19" s="5"/>
      <c r="R19" s="5"/>
      <c r="S19" s="5"/>
      <c r="T19" s="5"/>
      <c r="U19" s="5"/>
      <c r="V19" s="5"/>
      <c r="W19" s="5"/>
      <c r="X19" s="5"/>
      <c r="Y19" s="5"/>
      <c r="Z19" s="5"/>
    </row>
    <row r="20" ht="14.25" customHeight="1">
      <c r="A20" s="5"/>
      <c r="B20" s="5"/>
      <c r="C20" s="587" t="s">
        <v>443</v>
      </c>
      <c r="D20" s="606">
        <f>'Financial Statements'!E15/'Financial Statements'!E29</f>
        <v>0.2069263369</v>
      </c>
      <c r="E20" s="606"/>
      <c r="F20" s="607">
        <f>'Financial Statements'!F15/'Financial Statements'!F29</f>
        <v>0.1431512616</v>
      </c>
      <c r="G20" s="5"/>
      <c r="H20" s="590" t="s">
        <v>443</v>
      </c>
      <c r="I20" s="614">
        <f>'Projected Statements'!D14/'Projected Statements'!D28</f>
        <v>0.5634143413</v>
      </c>
      <c r="J20" s="614"/>
      <c r="K20" s="614">
        <f>'Projected Statements'!E14/'Projected Statements'!E28</f>
        <v>0.3603742951</v>
      </c>
      <c r="L20" s="614"/>
      <c r="M20" s="615">
        <f>'Projected Statements'!F14/'Projected Statements'!F28</f>
        <v>0.2649081921</v>
      </c>
      <c r="N20" s="610"/>
      <c r="O20" s="5"/>
      <c r="P20" s="5"/>
      <c r="Q20" s="5"/>
      <c r="R20" s="5"/>
      <c r="S20" s="5"/>
      <c r="T20" s="5"/>
      <c r="U20" s="5"/>
      <c r="V20" s="5"/>
      <c r="W20" s="5"/>
      <c r="X20" s="5"/>
      <c r="Y20" s="5"/>
      <c r="Z20" s="5"/>
    </row>
    <row r="21" ht="14.25" customHeight="1">
      <c r="A21" s="5"/>
      <c r="B21" s="5"/>
      <c r="C21" s="616" t="s">
        <v>444</v>
      </c>
      <c r="D21" s="617">
        <f>'Financial Statements'!E15/'Financial Statements'!E44</f>
        <v>0.5241384241</v>
      </c>
      <c r="E21" s="617"/>
      <c r="F21" s="618">
        <f>'Financial Statements'!F15/'Financial Statements'!F44</f>
        <v>0.3620636479</v>
      </c>
      <c r="G21" s="5"/>
      <c r="H21" s="619" t="s">
        <v>444</v>
      </c>
      <c r="I21" s="620">
        <f>'Projected Statements'!D14/'Projected Statements'!D43</f>
        <v>0.5790556892</v>
      </c>
      <c r="J21" s="620"/>
      <c r="K21" s="620">
        <f>'Projected Statements'!E14/'Projected Statements'!E43</f>
        <v>0.3667101123</v>
      </c>
      <c r="L21" s="620"/>
      <c r="M21" s="621">
        <f>'Projected Statements'!F14/'Projected Statements'!F43</f>
        <v>0.2683159428</v>
      </c>
      <c r="N21" s="610"/>
      <c r="O21" s="5"/>
      <c r="P21" s="5"/>
      <c r="Q21" s="5"/>
      <c r="R21" s="5"/>
      <c r="S21" s="5"/>
      <c r="T21" s="5"/>
      <c r="U21" s="5"/>
      <c r="V21" s="5"/>
      <c r="W21" s="5"/>
      <c r="X21" s="5"/>
      <c r="Y21" s="5"/>
      <c r="Z21" s="5"/>
    </row>
    <row r="22" ht="14.2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4.2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4.2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4.2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4.2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4.2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4.2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4.2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4.2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4.2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3">
    <mergeCell ref="B1:F1"/>
    <mergeCell ref="D6:F6"/>
    <mergeCell ref="I6:M6"/>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4.43"/>
    <col customWidth="1" min="2" max="2" width="8.71"/>
    <col customWidth="1" min="3" max="3" width="11.0"/>
    <col customWidth="1" min="4" max="4" width="10.43"/>
    <col customWidth="1" min="5" max="5" width="15.14"/>
    <col customWidth="1" min="6" max="40" width="8.71"/>
  </cols>
  <sheetData>
    <row r="1" ht="58.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ht="14.25" customHeight="1">
      <c r="A2" s="1"/>
      <c r="B2" s="144" t="s">
        <v>198</v>
      </c>
      <c r="C2" s="7"/>
      <c r="D2" s="7"/>
      <c r="E2" s="7"/>
      <c r="F2" s="7"/>
      <c r="G2" s="7"/>
      <c r="H2" s="7"/>
      <c r="I2" s="7"/>
      <c r="J2" s="7"/>
      <c r="K2" s="7"/>
      <c r="L2" s="7"/>
      <c r="M2" s="7"/>
      <c r="N2" s="8"/>
      <c r="O2" s="1"/>
      <c r="P2" s="1"/>
      <c r="Q2" s="1"/>
      <c r="R2" s="1"/>
      <c r="S2" s="1"/>
      <c r="T2" s="1"/>
      <c r="U2" s="1"/>
      <c r="V2" s="1"/>
      <c r="W2" s="1"/>
      <c r="X2" s="1"/>
      <c r="Y2" s="1"/>
      <c r="Z2" s="1"/>
      <c r="AA2" s="1"/>
      <c r="AB2" s="1"/>
      <c r="AC2" s="1"/>
      <c r="AD2" s="1"/>
      <c r="AE2" s="1"/>
      <c r="AF2" s="1"/>
      <c r="AG2" s="1"/>
      <c r="AH2" s="1"/>
      <c r="AI2" s="1"/>
      <c r="AJ2" s="1"/>
      <c r="AK2" s="1"/>
      <c r="AL2" s="1"/>
      <c r="AM2" s="1"/>
      <c r="AN2" s="1"/>
    </row>
    <row r="3" ht="14.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ht="19.5" customHeight="1">
      <c r="A4" s="42">
        <v>1.0</v>
      </c>
      <c r="B4" s="145" t="s">
        <v>199</v>
      </c>
      <c r="C4" s="7"/>
      <c r="D4" s="7"/>
      <c r="E4" s="7"/>
      <c r="F4" s="7"/>
      <c r="G4" s="7"/>
      <c r="H4" s="7"/>
      <c r="I4" s="7"/>
      <c r="J4" s="7"/>
      <c r="K4" s="7"/>
      <c r="L4" s="7"/>
      <c r="M4" s="7"/>
      <c r="N4" s="8"/>
      <c r="O4" s="10"/>
      <c r="P4" s="10"/>
      <c r="Q4" s="10"/>
      <c r="R4" s="1"/>
      <c r="S4" s="1"/>
      <c r="T4" s="1"/>
      <c r="U4" s="1"/>
      <c r="V4" s="1"/>
      <c r="W4" s="1"/>
      <c r="X4" s="1"/>
      <c r="Y4" s="1"/>
      <c r="Z4" s="1"/>
      <c r="AA4" s="1"/>
      <c r="AB4" s="1"/>
      <c r="AC4" s="1"/>
      <c r="AD4" s="1"/>
      <c r="AE4" s="1"/>
      <c r="AF4" s="1"/>
      <c r="AG4" s="1"/>
      <c r="AH4" s="1"/>
      <c r="AI4" s="1"/>
      <c r="AJ4" s="1"/>
      <c r="AK4" s="1"/>
      <c r="AL4" s="1"/>
      <c r="AM4" s="1"/>
      <c r="AN4" s="1"/>
    </row>
    <row r="5" ht="14.25" customHeight="1">
      <c r="A5" s="10"/>
      <c r="B5" s="10"/>
      <c r="C5" s="10"/>
      <c r="D5" s="10"/>
      <c r="E5" s="10"/>
      <c r="F5" s="10"/>
      <c r="G5" s="10"/>
      <c r="H5" s="10"/>
      <c r="I5" s="10"/>
      <c r="J5" s="10"/>
      <c r="K5" s="10"/>
      <c r="L5" s="10"/>
      <c r="M5" s="10"/>
      <c r="N5" s="10"/>
      <c r="O5" s="10"/>
      <c r="P5" s="10"/>
      <c r="Q5" s="10"/>
      <c r="R5" s="1"/>
      <c r="S5" s="1"/>
      <c r="T5" s="1"/>
      <c r="U5" s="1"/>
      <c r="V5" s="1"/>
      <c r="W5" s="1"/>
      <c r="X5" s="1"/>
      <c r="Y5" s="1"/>
      <c r="Z5" s="1"/>
      <c r="AA5" s="1"/>
      <c r="AB5" s="1"/>
      <c r="AC5" s="1"/>
      <c r="AD5" s="1"/>
      <c r="AE5" s="1"/>
      <c r="AF5" s="1"/>
      <c r="AG5" s="1"/>
      <c r="AH5" s="1"/>
      <c r="AI5" s="1"/>
      <c r="AJ5" s="1"/>
      <c r="AK5" s="1"/>
      <c r="AL5" s="1"/>
      <c r="AM5" s="1"/>
      <c r="AN5" s="1"/>
    </row>
    <row r="6" ht="14.25" customHeight="1">
      <c r="A6" s="10"/>
      <c r="B6" s="10"/>
      <c r="C6" s="10"/>
      <c r="D6" s="10"/>
      <c r="E6" s="10"/>
      <c r="F6" s="10"/>
      <c r="G6" s="10"/>
      <c r="H6" s="10"/>
      <c r="I6" s="10"/>
      <c r="J6" s="10"/>
      <c r="K6" s="10"/>
      <c r="L6" s="10"/>
      <c r="M6" s="10"/>
      <c r="N6" s="10"/>
      <c r="O6" s="10"/>
      <c r="P6" s="10"/>
      <c r="Q6" s="10"/>
      <c r="R6" s="1"/>
      <c r="S6" s="1"/>
      <c r="T6" s="1"/>
      <c r="U6" s="1"/>
      <c r="V6" s="1"/>
      <c r="W6" s="1"/>
      <c r="X6" s="1"/>
      <c r="Y6" s="1"/>
      <c r="Z6" s="1"/>
      <c r="AA6" s="1"/>
      <c r="AB6" s="1"/>
      <c r="AC6" s="1"/>
      <c r="AD6" s="1"/>
      <c r="AE6" s="1"/>
      <c r="AF6" s="1"/>
      <c r="AG6" s="1"/>
      <c r="AH6" s="1"/>
      <c r="AI6" s="1"/>
      <c r="AJ6" s="1"/>
      <c r="AK6" s="1"/>
      <c r="AL6" s="1"/>
      <c r="AM6" s="1"/>
      <c r="AN6" s="1"/>
    </row>
    <row r="7" ht="14.25" customHeight="1">
      <c r="A7" s="10"/>
      <c r="B7" s="10"/>
      <c r="C7" s="10"/>
      <c r="D7" s="10"/>
      <c r="E7" s="10"/>
      <c r="F7" s="10"/>
      <c r="G7" s="10"/>
      <c r="H7" s="10"/>
      <c r="I7" s="10"/>
      <c r="J7" s="10"/>
      <c r="K7" s="10"/>
      <c r="L7" s="10"/>
      <c r="M7" s="10"/>
      <c r="N7" s="10"/>
      <c r="O7" s="10"/>
      <c r="P7" s="10"/>
      <c r="Q7" s="10"/>
      <c r="R7" s="1"/>
      <c r="S7" s="1"/>
      <c r="T7" s="1"/>
      <c r="U7" s="1"/>
      <c r="V7" s="1"/>
      <c r="W7" s="1"/>
      <c r="X7" s="1"/>
      <c r="Y7" s="1"/>
      <c r="Z7" s="1"/>
      <c r="AA7" s="1"/>
      <c r="AB7" s="1"/>
      <c r="AC7" s="1"/>
      <c r="AD7" s="1"/>
      <c r="AE7" s="1"/>
      <c r="AF7" s="1"/>
      <c r="AG7" s="1"/>
      <c r="AH7" s="1"/>
      <c r="AI7" s="1"/>
      <c r="AJ7" s="1"/>
      <c r="AK7" s="1"/>
      <c r="AL7" s="1"/>
      <c r="AM7" s="1"/>
      <c r="AN7" s="1"/>
    </row>
    <row r="8" ht="14.25" customHeight="1">
      <c r="A8" s="10"/>
      <c r="B8" s="146" t="s">
        <v>200</v>
      </c>
      <c r="C8" s="7"/>
      <c r="D8" s="7"/>
      <c r="E8" s="7"/>
      <c r="F8" s="7"/>
      <c r="G8" s="7"/>
      <c r="H8" s="7"/>
      <c r="I8" s="7"/>
      <c r="J8" s="7"/>
      <c r="K8" s="7"/>
      <c r="L8" s="7"/>
      <c r="M8" s="7"/>
      <c r="N8" s="8"/>
      <c r="O8" s="10"/>
      <c r="P8" s="10"/>
      <c r="Q8" s="10"/>
      <c r="R8" s="1"/>
      <c r="S8" s="1"/>
      <c r="T8" s="1"/>
      <c r="U8" s="1"/>
      <c r="V8" s="1"/>
      <c r="W8" s="1"/>
      <c r="X8" s="1"/>
      <c r="Y8" s="1"/>
      <c r="Z8" s="1"/>
      <c r="AA8" s="1"/>
      <c r="AB8" s="1"/>
      <c r="AC8" s="1"/>
      <c r="AD8" s="1"/>
      <c r="AE8" s="1"/>
      <c r="AF8" s="1"/>
      <c r="AG8" s="1"/>
      <c r="AH8" s="1"/>
      <c r="AI8" s="1"/>
      <c r="AJ8" s="1"/>
      <c r="AK8" s="1"/>
      <c r="AL8" s="1"/>
      <c r="AM8" s="1"/>
      <c r="AN8" s="1"/>
    </row>
    <row r="9" ht="14.25" customHeight="1">
      <c r="A9" s="10"/>
      <c r="B9" s="10"/>
      <c r="C9" s="10"/>
      <c r="D9" s="10"/>
      <c r="E9" s="10"/>
      <c r="F9" s="10"/>
      <c r="G9" s="10"/>
      <c r="H9" s="10"/>
      <c r="I9" s="10"/>
      <c r="J9" s="10"/>
      <c r="K9" s="10"/>
      <c r="L9" s="10"/>
      <c r="M9" s="10"/>
      <c r="N9" s="10"/>
      <c r="O9" s="10"/>
      <c r="P9" s="10"/>
      <c r="Q9" s="10"/>
      <c r="R9" s="1"/>
      <c r="S9" s="1"/>
      <c r="T9" s="1"/>
      <c r="U9" s="1"/>
      <c r="V9" s="1"/>
      <c r="W9" s="1"/>
      <c r="X9" s="1"/>
      <c r="Y9" s="1"/>
      <c r="Z9" s="1"/>
      <c r="AA9" s="1"/>
      <c r="AB9" s="1"/>
      <c r="AC9" s="1"/>
      <c r="AD9" s="1"/>
      <c r="AE9" s="1"/>
      <c r="AF9" s="1"/>
      <c r="AG9" s="1"/>
      <c r="AH9" s="1"/>
      <c r="AI9" s="1"/>
      <c r="AJ9" s="1"/>
      <c r="AK9" s="1"/>
      <c r="AL9" s="1"/>
      <c r="AM9" s="1"/>
      <c r="AN9" s="1"/>
    </row>
    <row r="10" ht="14.25" customHeight="1">
      <c r="A10" s="10"/>
      <c r="B10" s="10"/>
      <c r="C10" s="10"/>
      <c r="D10" s="10"/>
      <c r="E10" s="10"/>
      <c r="F10" s="10"/>
      <c r="G10" s="10"/>
      <c r="H10" s="10"/>
      <c r="I10" s="10"/>
      <c r="J10" s="10"/>
      <c r="K10" s="10"/>
      <c r="L10" s="147" t="s">
        <v>201</v>
      </c>
      <c r="M10" s="148"/>
      <c r="N10" s="148"/>
      <c r="O10" s="148"/>
      <c r="P10" s="148"/>
      <c r="Q10" s="148"/>
      <c r="R10" s="149"/>
      <c r="S10" s="1"/>
      <c r="T10" s="150" t="s">
        <v>202</v>
      </c>
      <c r="U10" s="150"/>
      <c r="V10" s="150"/>
      <c r="W10" s="150"/>
      <c r="X10" s="1"/>
      <c r="Y10" s="1"/>
      <c r="Z10" s="1"/>
      <c r="AA10" s="1"/>
      <c r="AB10" s="1"/>
      <c r="AC10" s="1"/>
      <c r="AD10" s="1"/>
      <c r="AE10" s="1"/>
      <c r="AF10" s="1"/>
      <c r="AG10" s="1"/>
      <c r="AH10" s="1"/>
      <c r="AI10" s="1"/>
      <c r="AJ10" s="1"/>
      <c r="AK10" s="1"/>
      <c r="AL10" s="1"/>
      <c r="AM10" s="1"/>
      <c r="AN10" s="1"/>
    </row>
    <row r="11" ht="24.0" customHeight="1">
      <c r="A11" s="10"/>
      <c r="B11" s="151" t="s">
        <v>203</v>
      </c>
      <c r="C11" s="8"/>
      <c r="D11" s="10"/>
      <c r="E11" s="152" t="s">
        <v>204</v>
      </c>
      <c r="F11" s="8"/>
      <c r="G11" s="50"/>
      <c r="H11" s="152" t="s">
        <v>205</v>
      </c>
      <c r="I11" s="8"/>
      <c r="J11" s="10"/>
      <c r="K11" s="10"/>
      <c r="L11" s="153"/>
      <c r="M11" s="154"/>
      <c r="N11" s="154"/>
      <c r="O11" s="154"/>
      <c r="P11" s="154"/>
      <c r="Q11" s="154"/>
      <c r="R11" s="155"/>
      <c r="S11" s="1"/>
      <c r="T11" s="1"/>
      <c r="U11" s="1"/>
      <c r="V11" s="1"/>
      <c r="W11" s="1"/>
      <c r="X11" s="1"/>
      <c r="Y11" s="1"/>
      <c r="Z11" s="1"/>
      <c r="AA11" s="1"/>
      <c r="AB11" s="1"/>
      <c r="AC11" s="1"/>
      <c r="AD11" s="1"/>
      <c r="AE11" s="1"/>
      <c r="AF11" s="1"/>
      <c r="AG11" s="1"/>
      <c r="AH11" s="1"/>
      <c r="AI11" s="1"/>
      <c r="AJ11" s="1"/>
      <c r="AK11" s="1"/>
      <c r="AL11" s="1"/>
      <c r="AM11" s="1"/>
      <c r="AN11" s="1"/>
    </row>
    <row r="12" ht="14.25" customHeight="1">
      <c r="A12" s="10"/>
      <c r="B12" s="156"/>
      <c r="C12" s="157"/>
      <c r="D12" s="10"/>
      <c r="E12" s="156"/>
      <c r="F12" s="157"/>
      <c r="G12" s="50"/>
      <c r="H12" s="156"/>
      <c r="I12" s="157"/>
      <c r="J12" s="10"/>
      <c r="K12" s="10"/>
      <c r="L12" s="10"/>
      <c r="M12" s="10"/>
      <c r="N12" s="10"/>
      <c r="O12" s="10"/>
      <c r="P12" s="10"/>
      <c r="Q12" s="10"/>
      <c r="R12" s="1"/>
      <c r="S12" s="1"/>
      <c r="T12" s="1"/>
      <c r="U12" s="1"/>
      <c r="V12" s="1"/>
      <c r="W12" s="1"/>
      <c r="X12" s="1"/>
      <c r="Y12" s="1"/>
      <c r="Z12" s="1"/>
      <c r="AA12" s="1"/>
      <c r="AB12" s="1"/>
      <c r="AC12" s="1"/>
      <c r="AD12" s="1"/>
      <c r="AE12" s="1"/>
      <c r="AF12" s="1"/>
      <c r="AG12" s="1"/>
      <c r="AH12" s="1"/>
      <c r="AI12" s="1"/>
      <c r="AJ12" s="1"/>
      <c r="AK12" s="1"/>
      <c r="AL12" s="1"/>
      <c r="AM12" s="1"/>
      <c r="AN12" s="1"/>
    </row>
    <row r="13" ht="15.75" customHeight="1">
      <c r="A13" s="10"/>
      <c r="B13" s="158" t="s">
        <v>206</v>
      </c>
      <c r="C13" s="8"/>
      <c r="D13" s="10"/>
      <c r="E13" s="159">
        <v>4.32646E8</v>
      </c>
      <c r="F13" s="8"/>
      <c r="G13" s="160"/>
      <c r="H13" s="159">
        <v>8.83525E8</v>
      </c>
      <c r="I13" s="8"/>
      <c r="J13" s="10"/>
      <c r="K13" s="10"/>
      <c r="L13" s="10"/>
      <c r="M13" s="10"/>
      <c r="N13" s="10"/>
      <c r="O13" s="10"/>
      <c r="P13" s="10"/>
      <c r="Q13" s="10"/>
      <c r="R13" s="1"/>
      <c r="S13" s="1"/>
      <c r="T13" s="1"/>
      <c r="U13" s="1"/>
      <c r="V13" s="1"/>
      <c r="W13" s="1"/>
      <c r="X13" s="1"/>
      <c r="Y13" s="1"/>
      <c r="Z13" s="1"/>
      <c r="AA13" s="1"/>
      <c r="AB13" s="1"/>
      <c r="AC13" s="1"/>
      <c r="AD13" s="1"/>
      <c r="AE13" s="1"/>
      <c r="AF13" s="1"/>
      <c r="AG13" s="1"/>
      <c r="AH13" s="1"/>
      <c r="AI13" s="1"/>
      <c r="AJ13" s="1"/>
      <c r="AK13" s="1"/>
      <c r="AL13" s="1"/>
      <c r="AM13" s="1"/>
      <c r="AN13" s="1"/>
    </row>
    <row r="14" ht="15.75" customHeight="1">
      <c r="A14" s="10"/>
      <c r="B14" s="156"/>
      <c r="C14" s="157"/>
      <c r="D14" s="10"/>
      <c r="E14" s="161"/>
      <c r="F14" s="157"/>
      <c r="G14" s="160"/>
      <c r="H14" s="161"/>
      <c r="I14" s="157"/>
      <c r="J14" s="10"/>
      <c r="K14" s="10"/>
      <c r="L14" s="10"/>
      <c r="M14" s="10"/>
      <c r="N14" s="10"/>
      <c r="O14" s="10"/>
      <c r="P14" s="10"/>
      <c r="Q14" s="10"/>
      <c r="R14" s="1"/>
      <c r="S14" s="1"/>
      <c r="T14" s="1"/>
      <c r="U14" s="1"/>
      <c r="V14" s="1"/>
      <c r="W14" s="1"/>
      <c r="X14" s="1"/>
      <c r="Y14" s="1"/>
      <c r="Z14" s="1"/>
      <c r="AA14" s="1"/>
      <c r="AB14" s="1"/>
      <c r="AC14" s="1"/>
      <c r="AD14" s="1"/>
      <c r="AE14" s="1"/>
      <c r="AF14" s="1"/>
      <c r="AG14" s="1"/>
      <c r="AH14" s="1"/>
      <c r="AI14" s="1"/>
      <c r="AJ14" s="1"/>
      <c r="AK14" s="1"/>
      <c r="AL14" s="1"/>
      <c r="AM14" s="1"/>
      <c r="AN14" s="1"/>
    </row>
    <row r="15" ht="15.75" customHeight="1">
      <c r="A15" s="10"/>
      <c r="B15" s="158" t="s">
        <v>207</v>
      </c>
      <c r="C15" s="8"/>
      <c r="D15" s="10"/>
      <c r="E15" s="159">
        <v>2.28053E8</v>
      </c>
      <c r="F15" s="8"/>
      <c r="G15" s="160"/>
      <c r="H15" s="159">
        <v>4.61734E8</v>
      </c>
      <c r="I15" s="8"/>
      <c r="J15" s="10"/>
      <c r="K15" s="10"/>
      <c r="L15" s="10"/>
      <c r="M15" s="10"/>
      <c r="N15" s="10"/>
      <c r="O15" s="10"/>
      <c r="P15" s="10"/>
      <c r="Q15" s="10"/>
      <c r="R15" s="1"/>
      <c r="S15" s="1"/>
      <c r="T15" s="1"/>
      <c r="U15" s="1"/>
      <c r="V15" s="1"/>
      <c r="W15" s="1"/>
      <c r="X15" s="1"/>
      <c r="Y15" s="1"/>
      <c r="Z15" s="1"/>
      <c r="AA15" s="1"/>
      <c r="AB15" s="1"/>
      <c r="AC15" s="1"/>
      <c r="AD15" s="1"/>
      <c r="AE15" s="1"/>
      <c r="AF15" s="1"/>
      <c r="AG15" s="1"/>
      <c r="AH15" s="1"/>
      <c r="AI15" s="1"/>
      <c r="AJ15" s="1"/>
      <c r="AK15" s="1"/>
      <c r="AL15" s="1"/>
      <c r="AM15" s="1"/>
      <c r="AN15" s="1"/>
    </row>
    <row r="16" ht="15.75" customHeight="1">
      <c r="A16" s="10"/>
      <c r="B16" s="156"/>
      <c r="C16" s="157"/>
      <c r="D16" s="10"/>
      <c r="E16" s="161"/>
      <c r="F16" s="157"/>
      <c r="G16" s="160"/>
      <c r="H16" s="161"/>
      <c r="I16" s="157"/>
      <c r="J16" s="10"/>
      <c r="K16" s="10"/>
      <c r="L16" s="10"/>
      <c r="M16" s="10"/>
      <c r="N16" s="10"/>
      <c r="O16" s="10"/>
      <c r="P16" s="10"/>
      <c r="Q16" s="10"/>
      <c r="R16" s="1"/>
      <c r="S16" s="1"/>
      <c r="T16" s="1"/>
      <c r="U16" s="1"/>
      <c r="V16" s="1"/>
      <c r="W16" s="1"/>
      <c r="X16" s="1"/>
      <c r="Y16" s="1"/>
      <c r="Z16" s="1"/>
      <c r="AA16" s="1"/>
      <c r="AB16" s="1"/>
      <c r="AC16" s="1"/>
      <c r="AD16" s="1"/>
      <c r="AE16" s="1"/>
      <c r="AF16" s="1"/>
      <c r="AG16" s="1"/>
      <c r="AH16" s="1"/>
      <c r="AI16" s="1"/>
      <c r="AJ16" s="1"/>
      <c r="AK16" s="1"/>
      <c r="AL16" s="1"/>
      <c r="AM16" s="1"/>
      <c r="AN16" s="1"/>
    </row>
    <row r="17" ht="15.75" customHeight="1">
      <c r="A17" s="10"/>
      <c r="B17" s="158" t="s">
        <v>208</v>
      </c>
      <c r="C17" s="8"/>
      <c r="D17" s="10"/>
      <c r="E17" s="159">
        <v>6.7317E7</v>
      </c>
      <c r="F17" s="8"/>
      <c r="G17" s="160"/>
      <c r="H17" s="159">
        <v>1.45616E8</v>
      </c>
      <c r="I17" s="8"/>
      <c r="J17" s="10"/>
      <c r="K17" s="10"/>
      <c r="L17" s="10"/>
      <c r="M17" s="10"/>
      <c r="N17" s="10"/>
      <c r="O17" s="10"/>
      <c r="P17" s="10"/>
      <c r="Q17" s="10"/>
      <c r="R17" s="1"/>
      <c r="S17" s="1"/>
      <c r="T17" s="1"/>
      <c r="U17" s="1"/>
      <c r="V17" s="1"/>
      <c r="W17" s="1"/>
      <c r="X17" s="1"/>
      <c r="Y17" s="1"/>
      <c r="Z17" s="1"/>
      <c r="AA17" s="1"/>
      <c r="AB17" s="1"/>
      <c r="AC17" s="1"/>
      <c r="AD17" s="1"/>
      <c r="AE17" s="1"/>
      <c r="AF17" s="1"/>
      <c r="AG17" s="1"/>
      <c r="AH17" s="1"/>
      <c r="AI17" s="1"/>
      <c r="AJ17" s="1"/>
      <c r="AK17" s="1"/>
      <c r="AL17" s="1"/>
      <c r="AM17" s="1"/>
      <c r="AN17" s="1"/>
    </row>
    <row r="18" ht="15.75" customHeight="1">
      <c r="A18" s="10"/>
      <c r="B18" s="156"/>
      <c r="C18" s="157"/>
      <c r="D18" s="10"/>
      <c r="E18" s="161"/>
      <c r="F18" s="157"/>
      <c r="G18" s="160"/>
      <c r="H18" s="161"/>
      <c r="I18" s="157"/>
      <c r="J18" s="10"/>
      <c r="K18" s="10"/>
      <c r="L18" s="10"/>
      <c r="M18" s="10"/>
      <c r="N18" s="10"/>
      <c r="O18" s="10"/>
      <c r="P18" s="10"/>
      <c r="Q18" s="10"/>
      <c r="R18" s="1"/>
      <c r="S18" s="1"/>
      <c r="T18" s="1"/>
      <c r="U18" s="1"/>
      <c r="V18" s="1"/>
      <c r="W18" s="1"/>
      <c r="X18" s="1"/>
      <c r="Y18" s="1"/>
      <c r="Z18" s="1"/>
      <c r="AA18" s="1"/>
      <c r="AB18" s="1"/>
      <c r="AC18" s="1"/>
      <c r="AD18" s="1"/>
      <c r="AE18" s="1"/>
      <c r="AF18" s="1"/>
      <c r="AG18" s="1"/>
      <c r="AH18" s="1"/>
      <c r="AI18" s="1"/>
      <c r="AJ18" s="1"/>
      <c r="AK18" s="1"/>
      <c r="AL18" s="1"/>
      <c r="AM18" s="1"/>
      <c r="AN18" s="1"/>
    </row>
    <row r="19" ht="16.5" customHeight="1">
      <c r="A19" s="10"/>
      <c r="B19" s="158" t="s">
        <v>209</v>
      </c>
      <c r="C19" s="8"/>
      <c r="D19" s="10"/>
      <c r="E19" s="159">
        <v>1.0174E7</v>
      </c>
      <c r="F19" s="8"/>
      <c r="G19" s="160"/>
      <c r="H19" s="159">
        <v>-127000.0</v>
      </c>
      <c r="I19" s="8"/>
      <c r="J19" s="10"/>
      <c r="K19" s="146" t="s">
        <v>210</v>
      </c>
      <c r="L19" s="7"/>
      <c r="M19" s="7"/>
      <c r="N19" s="7"/>
      <c r="O19" s="7"/>
      <c r="P19" s="7"/>
      <c r="Q19" s="8"/>
      <c r="R19" s="1"/>
      <c r="S19" s="1"/>
      <c r="T19" s="1"/>
      <c r="U19" s="1"/>
      <c r="V19" s="1"/>
      <c r="W19" s="1"/>
      <c r="X19" s="1"/>
      <c r="Y19" s="1"/>
      <c r="Z19" s="1"/>
      <c r="AA19" s="1"/>
      <c r="AB19" s="1"/>
      <c r="AC19" s="1"/>
      <c r="AD19" s="1"/>
      <c r="AE19" s="1"/>
      <c r="AF19" s="1"/>
      <c r="AG19" s="1"/>
      <c r="AH19" s="1"/>
      <c r="AI19" s="1"/>
      <c r="AJ19" s="1"/>
      <c r="AK19" s="1"/>
      <c r="AL19" s="1"/>
      <c r="AM19" s="1"/>
      <c r="AN19" s="1"/>
    </row>
    <row r="20" ht="15.75" customHeight="1">
      <c r="A20" s="10"/>
      <c r="B20" s="156"/>
      <c r="C20" s="157"/>
      <c r="D20" s="10"/>
      <c r="E20" s="161"/>
      <c r="F20" s="157"/>
      <c r="G20" s="160"/>
      <c r="H20" s="161"/>
      <c r="I20" s="157"/>
      <c r="J20" s="10"/>
      <c r="K20" s="10"/>
      <c r="L20" s="10"/>
      <c r="M20" s="10"/>
      <c r="N20" s="10"/>
      <c r="O20" s="10"/>
      <c r="P20" s="10"/>
      <c r="Q20" s="10"/>
      <c r="R20" s="1"/>
      <c r="S20" s="1"/>
      <c r="T20" s="1"/>
      <c r="U20" s="1"/>
      <c r="V20" s="1"/>
      <c r="W20" s="1"/>
      <c r="X20" s="1"/>
      <c r="Y20" s="1"/>
      <c r="Z20" s="1"/>
      <c r="AA20" s="1"/>
      <c r="AB20" s="1"/>
      <c r="AC20" s="1"/>
      <c r="AD20" s="1"/>
      <c r="AE20" s="1"/>
      <c r="AF20" s="1"/>
      <c r="AG20" s="1"/>
      <c r="AH20" s="1"/>
      <c r="AI20" s="1"/>
      <c r="AJ20" s="1"/>
      <c r="AK20" s="1"/>
      <c r="AL20" s="1"/>
      <c r="AM20" s="1"/>
      <c r="AN20" s="1"/>
    </row>
    <row r="21" ht="33.75" customHeight="1">
      <c r="A21" s="10"/>
      <c r="B21" s="151" t="s">
        <v>211</v>
      </c>
      <c r="C21" s="8"/>
      <c r="D21" s="10"/>
      <c r="E21" s="159">
        <v>0.0</v>
      </c>
      <c r="F21" s="8"/>
      <c r="G21" s="160"/>
      <c r="H21" s="159">
        <v>0.0</v>
      </c>
      <c r="I21" s="8"/>
      <c r="J21" s="10"/>
      <c r="K21" s="162" t="s">
        <v>212</v>
      </c>
      <c r="L21" s="7"/>
      <c r="M21" s="7"/>
      <c r="N21" s="7"/>
      <c r="O21" s="7"/>
      <c r="P21" s="7"/>
      <c r="Q21" s="8"/>
      <c r="R21" s="1"/>
      <c r="S21" s="1"/>
      <c r="T21" s="1"/>
      <c r="U21" s="1"/>
      <c r="V21" s="1"/>
      <c r="W21" s="1"/>
      <c r="X21" s="1"/>
      <c r="Y21" s="1"/>
      <c r="Z21" s="1"/>
      <c r="AA21" s="1"/>
      <c r="AB21" s="1"/>
      <c r="AC21" s="1"/>
      <c r="AD21" s="1"/>
      <c r="AE21" s="1"/>
      <c r="AF21" s="1"/>
      <c r="AG21" s="1"/>
      <c r="AH21" s="1"/>
      <c r="AI21" s="1"/>
      <c r="AJ21" s="1"/>
      <c r="AK21" s="1"/>
      <c r="AL21" s="1"/>
      <c r="AM21" s="1"/>
      <c r="AN21" s="1"/>
    </row>
    <row r="22" ht="15.75" customHeight="1">
      <c r="A22" s="10"/>
      <c r="B22" s="156"/>
      <c r="C22" s="157"/>
      <c r="D22" s="10"/>
      <c r="E22" s="161"/>
      <c r="F22" s="157"/>
      <c r="G22" s="160"/>
      <c r="H22" s="161"/>
      <c r="I22" s="157"/>
      <c r="J22" s="10"/>
      <c r="K22" s="10"/>
      <c r="L22" s="10"/>
      <c r="M22" s="10"/>
      <c r="N22" s="10"/>
      <c r="O22" s="10"/>
      <c r="P22" s="10"/>
      <c r="Q22" s="10"/>
      <c r="R22" s="1"/>
      <c r="S22" s="1"/>
      <c r="T22" s="1"/>
      <c r="U22" s="1"/>
      <c r="V22" s="1"/>
      <c r="W22" s="1"/>
      <c r="X22" s="1"/>
      <c r="Y22" s="1"/>
      <c r="Z22" s="1"/>
      <c r="AA22" s="1"/>
      <c r="AB22" s="1"/>
      <c r="AC22" s="1"/>
      <c r="AD22" s="1"/>
      <c r="AE22" s="1"/>
      <c r="AF22" s="1"/>
      <c r="AG22" s="1"/>
      <c r="AH22" s="1"/>
      <c r="AI22" s="1"/>
      <c r="AJ22" s="1"/>
      <c r="AK22" s="1"/>
      <c r="AL22" s="1"/>
      <c r="AM22" s="1"/>
      <c r="AN22" s="1"/>
    </row>
    <row r="23" ht="15.75" customHeight="1">
      <c r="A23" s="10"/>
      <c r="B23" s="158" t="s">
        <v>213</v>
      </c>
      <c r="C23" s="8"/>
      <c r="D23" s="10"/>
      <c r="E23" s="159">
        <v>1.7143E7</v>
      </c>
      <c r="F23" s="8"/>
      <c r="G23" s="160"/>
      <c r="H23" s="159">
        <v>4.3723E7</v>
      </c>
      <c r="I23" s="8"/>
      <c r="J23" s="10"/>
      <c r="K23" s="146" t="s">
        <v>214</v>
      </c>
      <c r="L23" s="7"/>
      <c r="M23" s="7"/>
      <c r="N23" s="7"/>
      <c r="O23" s="7"/>
      <c r="P23" s="7"/>
      <c r="Q23" s="8"/>
      <c r="R23" s="1"/>
      <c r="S23" s="1"/>
      <c r="T23" s="1"/>
      <c r="U23" s="1"/>
      <c r="V23" s="1"/>
      <c r="W23" s="1"/>
      <c r="X23" s="1"/>
      <c r="Y23" s="1"/>
      <c r="Z23" s="1"/>
      <c r="AA23" s="1"/>
      <c r="AB23" s="1"/>
      <c r="AC23" s="1"/>
      <c r="AD23" s="1"/>
      <c r="AE23" s="1"/>
      <c r="AF23" s="1"/>
      <c r="AG23" s="1"/>
      <c r="AH23" s="1"/>
      <c r="AI23" s="1"/>
      <c r="AJ23" s="1"/>
      <c r="AK23" s="1"/>
      <c r="AL23" s="1"/>
      <c r="AM23" s="1"/>
      <c r="AN23" s="1"/>
    </row>
    <row r="24" ht="14.25" customHeight="1">
      <c r="A24" s="10"/>
      <c r="B24" s="59"/>
      <c r="C24" s="59"/>
      <c r="D24" s="10"/>
      <c r="E24" s="10"/>
      <c r="F24" s="10"/>
      <c r="G24" s="10"/>
      <c r="H24" s="10"/>
      <c r="I24" s="10"/>
      <c r="J24" s="10"/>
      <c r="K24" s="10"/>
      <c r="L24" s="10"/>
      <c r="M24" s="10"/>
      <c r="N24" s="10"/>
      <c r="O24" s="10"/>
      <c r="P24" s="10"/>
      <c r="Q24" s="10"/>
      <c r="R24" s="1"/>
      <c r="S24" s="1"/>
      <c r="T24" s="1"/>
      <c r="U24" s="1"/>
      <c r="V24" s="1"/>
      <c r="W24" s="1"/>
      <c r="X24" s="1"/>
      <c r="Y24" s="1"/>
      <c r="Z24" s="1"/>
      <c r="AA24" s="1"/>
      <c r="AB24" s="1"/>
      <c r="AC24" s="1"/>
      <c r="AD24" s="1"/>
      <c r="AE24" s="1"/>
      <c r="AF24" s="1"/>
      <c r="AG24" s="1"/>
      <c r="AH24" s="1"/>
      <c r="AI24" s="1"/>
      <c r="AJ24" s="1"/>
      <c r="AK24" s="1"/>
      <c r="AL24" s="1"/>
      <c r="AM24" s="1"/>
      <c r="AN24" s="1"/>
    </row>
    <row r="25" ht="14.25" customHeight="1">
      <c r="A25" s="10"/>
      <c r="B25" s="59"/>
      <c r="C25" s="59"/>
      <c r="D25" s="10"/>
      <c r="E25" s="10"/>
      <c r="F25" s="10"/>
      <c r="G25" s="10"/>
      <c r="H25" s="10"/>
      <c r="I25" s="10"/>
      <c r="J25" s="10"/>
      <c r="K25" s="10"/>
      <c r="L25" s="10"/>
      <c r="M25" s="10"/>
      <c r="N25" s="10"/>
      <c r="O25" s="10"/>
      <c r="P25" s="10"/>
      <c r="Q25" s="10"/>
      <c r="R25" s="1"/>
      <c r="S25" s="1"/>
      <c r="T25" s="1"/>
      <c r="U25" s="1"/>
      <c r="V25" s="1"/>
      <c r="W25" s="1"/>
      <c r="X25" s="1"/>
      <c r="Y25" s="1"/>
      <c r="Z25" s="1"/>
      <c r="AA25" s="1"/>
      <c r="AB25" s="1"/>
      <c r="AC25" s="1"/>
      <c r="AD25" s="1"/>
      <c r="AE25" s="1"/>
      <c r="AF25" s="1"/>
      <c r="AG25" s="1"/>
      <c r="AH25" s="1"/>
      <c r="AI25" s="1"/>
      <c r="AJ25" s="1"/>
      <c r="AK25" s="1"/>
      <c r="AL25" s="1"/>
      <c r="AM25" s="1"/>
      <c r="AN25" s="1"/>
    </row>
    <row r="26" ht="14.25" customHeight="1">
      <c r="A26" s="10"/>
      <c r="B26" s="146" t="s">
        <v>215</v>
      </c>
      <c r="C26" s="7"/>
      <c r="D26" s="7"/>
      <c r="E26" s="7"/>
      <c r="F26" s="7"/>
      <c r="G26" s="7"/>
      <c r="H26" s="7"/>
      <c r="I26" s="7"/>
      <c r="J26" s="7"/>
      <c r="K26" s="7"/>
      <c r="L26" s="7"/>
      <c r="M26" s="7"/>
      <c r="N26" s="8"/>
      <c r="O26" s="10"/>
      <c r="P26" s="10"/>
      <c r="Q26" s="10"/>
      <c r="R26" s="1"/>
      <c r="S26" s="1"/>
      <c r="T26" s="1"/>
      <c r="U26" s="1"/>
      <c r="V26" s="1"/>
      <c r="W26" s="1"/>
      <c r="X26" s="1"/>
      <c r="Y26" s="1"/>
      <c r="Z26" s="1"/>
      <c r="AA26" s="1"/>
      <c r="AB26" s="1"/>
      <c r="AC26" s="1"/>
      <c r="AD26" s="1"/>
      <c r="AE26" s="1"/>
      <c r="AF26" s="1"/>
      <c r="AG26" s="1"/>
      <c r="AH26" s="1"/>
      <c r="AI26" s="1"/>
      <c r="AJ26" s="1"/>
      <c r="AK26" s="1"/>
      <c r="AL26" s="1"/>
      <c r="AM26" s="1"/>
      <c r="AN26" s="1"/>
    </row>
    <row r="27" ht="14.25" customHeight="1">
      <c r="A27" s="10"/>
      <c r="B27" s="59"/>
      <c r="C27" s="59"/>
      <c r="D27" s="10"/>
      <c r="E27" s="10"/>
      <c r="F27" s="10"/>
      <c r="G27" s="10"/>
      <c r="H27" s="10"/>
      <c r="I27" s="10"/>
      <c r="J27" s="10"/>
      <c r="K27" s="10"/>
      <c r="L27" s="10"/>
      <c r="M27" s="10"/>
      <c r="N27" s="10"/>
      <c r="O27" s="10"/>
      <c r="P27" s="10"/>
      <c r="Q27" s="10"/>
      <c r="R27" s="1"/>
      <c r="S27" s="1"/>
      <c r="T27" s="1"/>
      <c r="U27" s="1"/>
      <c r="V27" s="1"/>
      <c r="W27" s="1"/>
      <c r="X27" s="1"/>
      <c r="Y27" s="1"/>
      <c r="Z27" s="1"/>
      <c r="AA27" s="1"/>
      <c r="AB27" s="1"/>
      <c r="AC27" s="1"/>
      <c r="AD27" s="1"/>
      <c r="AE27" s="1"/>
      <c r="AF27" s="1"/>
      <c r="AG27" s="1"/>
      <c r="AH27" s="1"/>
      <c r="AI27" s="1"/>
      <c r="AJ27" s="1"/>
      <c r="AK27" s="1"/>
      <c r="AL27" s="1"/>
      <c r="AM27" s="1"/>
      <c r="AN27" s="1"/>
    </row>
    <row r="28" ht="18.75" customHeight="1">
      <c r="A28" s="50"/>
      <c r="B28" s="163" t="s">
        <v>216</v>
      </c>
      <c r="C28" s="8"/>
      <c r="D28" s="50"/>
      <c r="E28" s="164" t="str">
        <f>E11</f>
        <v>"Year 10"</v>
      </c>
      <c r="F28" s="8"/>
      <c r="G28" s="50"/>
      <c r="H28" s="164" t="str">
        <f>H11</f>
        <v>"Year 16"</v>
      </c>
      <c r="I28" s="8"/>
      <c r="J28" s="10"/>
      <c r="K28" s="10"/>
      <c r="L28" s="10"/>
      <c r="M28" s="10"/>
      <c r="N28" s="10"/>
      <c r="O28" s="10"/>
      <c r="P28" s="10"/>
      <c r="Q28" s="10"/>
      <c r="R28" s="1"/>
      <c r="S28" s="1"/>
      <c r="T28" s="1"/>
      <c r="U28" s="1"/>
      <c r="V28" s="1"/>
      <c r="W28" s="1"/>
      <c r="X28" s="1"/>
      <c r="Y28" s="1"/>
      <c r="Z28" s="1"/>
      <c r="AA28" s="1"/>
      <c r="AB28" s="1"/>
      <c r="AC28" s="1"/>
      <c r="AD28" s="1"/>
      <c r="AE28" s="1"/>
      <c r="AF28" s="1"/>
      <c r="AG28" s="1"/>
      <c r="AH28" s="1"/>
      <c r="AI28" s="1"/>
      <c r="AJ28" s="1"/>
      <c r="AK28" s="1"/>
      <c r="AL28" s="1"/>
      <c r="AM28" s="1"/>
      <c r="AN28" s="1"/>
    </row>
    <row r="29" ht="14.25" customHeight="1">
      <c r="A29" s="50"/>
      <c r="B29" s="50"/>
      <c r="C29" s="50"/>
      <c r="D29" s="50"/>
      <c r="E29" s="50"/>
      <c r="F29" s="50"/>
      <c r="G29" s="50"/>
      <c r="H29" s="50"/>
      <c r="I29" s="50"/>
      <c r="J29" s="10"/>
      <c r="K29" s="10"/>
      <c r="L29" s="10"/>
      <c r="M29" s="10"/>
      <c r="N29" s="10"/>
      <c r="O29" s="10"/>
      <c r="P29" s="10"/>
      <c r="Q29" s="10"/>
      <c r="R29" s="1"/>
      <c r="S29" s="1"/>
      <c r="T29" s="1"/>
      <c r="U29" s="1"/>
      <c r="V29" s="1"/>
      <c r="W29" s="1"/>
      <c r="X29" s="1"/>
      <c r="Y29" s="1"/>
      <c r="Z29" s="1"/>
      <c r="AA29" s="1"/>
      <c r="AB29" s="1"/>
      <c r="AC29" s="1"/>
      <c r="AD29" s="1"/>
      <c r="AE29" s="1"/>
      <c r="AF29" s="1"/>
      <c r="AG29" s="1"/>
      <c r="AH29" s="1"/>
      <c r="AI29" s="1"/>
      <c r="AJ29" s="1"/>
      <c r="AK29" s="1"/>
      <c r="AL29" s="1"/>
      <c r="AM29" s="1"/>
      <c r="AN29" s="1"/>
    </row>
    <row r="30" ht="15.75" customHeight="1">
      <c r="A30" s="50"/>
      <c r="B30" s="158" t="s">
        <v>217</v>
      </c>
      <c r="C30" s="8"/>
      <c r="D30" s="50"/>
      <c r="E30" s="159">
        <v>9.7778E7</v>
      </c>
      <c r="F30" s="8"/>
      <c r="G30" s="160"/>
      <c r="H30" s="159">
        <v>2.24234E8</v>
      </c>
      <c r="I30" s="8"/>
      <c r="J30" s="10"/>
      <c r="K30" s="10"/>
      <c r="L30" s="10"/>
      <c r="M30" s="10"/>
      <c r="N30" s="10"/>
      <c r="O30" s="10"/>
      <c r="P30" s="10"/>
      <c r="Q30" s="10"/>
      <c r="R30" s="1"/>
      <c r="S30" s="1"/>
      <c r="T30" s="1"/>
      <c r="U30" s="1"/>
      <c r="V30" s="1"/>
      <c r="W30" s="1"/>
      <c r="X30" s="1"/>
      <c r="Y30" s="1"/>
      <c r="Z30" s="1"/>
      <c r="AA30" s="1"/>
      <c r="AB30" s="1"/>
      <c r="AC30" s="1"/>
      <c r="AD30" s="1"/>
      <c r="AE30" s="1"/>
      <c r="AF30" s="1"/>
      <c r="AG30" s="1"/>
      <c r="AH30" s="1"/>
      <c r="AI30" s="1"/>
      <c r="AJ30" s="1"/>
      <c r="AK30" s="1"/>
      <c r="AL30" s="1"/>
      <c r="AM30" s="1"/>
      <c r="AN30" s="1"/>
    </row>
    <row r="31" ht="15.75" customHeight="1">
      <c r="A31" s="50"/>
      <c r="B31" s="156"/>
      <c r="C31" s="157"/>
      <c r="D31" s="50"/>
      <c r="E31" s="161"/>
      <c r="F31" s="157"/>
      <c r="G31" s="160"/>
      <c r="H31" s="161"/>
      <c r="I31" s="157"/>
      <c r="J31" s="10"/>
      <c r="K31" s="10"/>
      <c r="L31" s="10"/>
      <c r="M31" s="10"/>
      <c r="N31" s="10"/>
      <c r="O31" s="10"/>
      <c r="P31" s="10"/>
      <c r="Q31" s="10"/>
      <c r="R31" s="1"/>
      <c r="S31" s="1"/>
      <c r="T31" s="1"/>
      <c r="U31" s="1"/>
      <c r="V31" s="1"/>
      <c r="W31" s="1"/>
      <c r="X31" s="1"/>
      <c r="Y31" s="1"/>
      <c r="Z31" s="1"/>
      <c r="AA31" s="1"/>
      <c r="AB31" s="1"/>
      <c r="AC31" s="1"/>
      <c r="AD31" s="1"/>
      <c r="AE31" s="1"/>
      <c r="AF31" s="1"/>
      <c r="AG31" s="1"/>
      <c r="AH31" s="1"/>
      <c r="AI31" s="1"/>
      <c r="AJ31" s="1"/>
      <c r="AK31" s="1"/>
      <c r="AL31" s="1"/>
      <c r="AM31" s="1"/>
      <c r="AN31" s="1"/>
    </row>
    <row r="32" ht="15.75" customHeight="1">
      <c r="A32" s="50"/>
      <c r="B32" s="158" t="s">
        <v>218</v>
      </c>
      <c r="C32" s="8"/>
      <c r="D32" s="50"/>
      <c r="E32" s="159">
        <v>8.5583E7</v>
      </c>
      <c r="F32" s="8"/>
      <c r="G32" s="160"/>
      <c r="H32" s="159">
        <v>1.52738E8</v>
      </c>
      <c r="I32" s="8"/>
      <c r="J32" s="10"/>
      <c r="K32" s="10"/>
      <c r="L32" s="10"/>
      <c r="M32" s="10"/>
      <c r="N32" s="10"/>
      <c r="O32" s="10"/>
      <c r="P32" s="10"/>
      <c r="Q32" s="10"/>
      <c r="R32" s="1"/>
      <c r="S32" s="1"/>
      <c r="T32" s="1"/>
      <c r="U32" s="1"/>
      <c r="V32" s="1"/>
      <c r="W32" s="1"/>
      <c r="X32" s="1"/>
      <c r="Y32" s="1"/>
      <c r="Z32" s="1"/>
      <c r="AA32" s="1"/>
      <c r="AB32" s="1"/>
      <c r="AC32" s="1"/>
      <c r="AD32" s="1"/>
      <c r="AE32" s="1"/>
      <c r="AF32" s="1"/>
      <c r="AG32" s="1"/>
      <c r="AH32" s="1"/>
      <c r="AI32" s="1"/>
      <c r="AJ32" s="1"/>
      <c r="AK32" s="1"/>
      <c r="AL32" s="1"/>
      <c r="AM32" s="1"/>
      <c r="AN32" s="1"/>
    </row>
    <row r="33" ht="15.75" customHeight="1">
      <c r="A33" s="50"/>
      <c r="B33" s="156"/>
      <c r="C33" s="157"/>
      <c r="D33" s="50"/>
      <c r="E33" s="161"/>
      <c r="F33" s="157"/>
      <c r="G33" s="160"/>
      <c r="H33" s="161"/>
      <c r="I33" s="157"/>
      <c r="J33" s="10"/>
      <c r="K33" s="10"/>
      <c r="L33" s="10"/>
      <c r="M33" s="10"/>
      <c r="N33" s="10"/>
      <c r="O33" s="10"/>
      <c r="P33" s="10"/>
      <c r="Q33" s="10"/>
      <c r="R33" s="1"/>
      <c r="S33" s="1"/>
      <c r="T33" s="1"/>
      <c r="U33" s="1"/>
      <c r="V33" s="1"/>
      <c r="W33" s="1"/>
      <c r="X33" s="1"/>
      <c r="Y33" s="1"/>
      <c r="Z33" s="1"/>
      <c r="AA33" s="1"/>
      <c r="AB33" s="1"/>
      <c r="AC33" s="1"/>
      <c r="AD33" s="1"/>
      <c r="AE33" s="1"/>
      <c r="AF33" s="1"/>
      <c r="AG33" s="1"/>
      <c r="AH33" s="1"/>
      <c r="AI33" s="1"/>
      <c r="AJ33" s="1"/>
      <c r="AK33" s="1"/>
      <c r="AL33" s="1"/>
      <c r="AM33" s="1"/>
      <c r="AN33" s="1"/>
    </row>
    <row r="34" ht="14.25" customHeight="1">
      <c r="A34" s="50"/>
      <c r="B34" s="158" t="s">
        <v>219</v>
      </c>
      <c r="C34" s="8"/>
      <c r="D34" s="50"/>
      <c r="E34" s="159">
        <v>6121000.0</v>
      </c>
      <c r="F34" s="8"/>
      <c r="G34" s="160"/>
      <c r="H34" s="159">
        <v>3.3591E7</v>
      </c>
      <c r="I34" s="8"/>
      <c r="J34" s="10"/>
      <c r="K34" s="10"/>
      <c r="L34" s="10"/>
      <c r="M34" s="10"/>
      <c r="N34" s="10"/>
      <c r="O34" s="10"/>
      <c r="P34" s="10"/>
      <c r="Q34" s="10"/>
      <c r="R34" s="1"/>
      <c r="S34" s="1"/>
      <c r="T34" s="1"/>
      <c r="U34" s="1"/>
      <c r="V34" s="1"/>
      <c r="W34" s="1"/>
      <c r="X34" s="1"/>
      <c r="Y34" s="1"/>
      <c r="Z34" s="1"/>
      <c r="AA34" s="1"/>
      <c r="AB34" s="1"/>
      <c r="AC34" s="1"/>
      <c r="AD34" s="1"/>
      <c r="AE34" s="1"/>
      <c r="AF34" s="1"/>
      <c r="AG34" s="1"/>
      <c r="AH34" s="1"/>
      <c r="AI34" s="1"/>
      <c r="AJ34" s="1"/>
      <c r="AK34" s="1"/>
      <c r="AL34" s="1"/>
      <c r="AM34" s="1"/>
      <c r="AN34" s="1"/>
    </row>
    <row r="35" ht="15.75" customHeight="1">
      <c r="A35" s="50"/>
      <c r="B35" s="156"/>
      <c r="C35" s="157"/>
      <c r="D35" s="50"/>
      <c r="E35" s="161"/>
      <c r="F35" s="157"/>
      <c r="G35" s="160"/>
      <c r="H35" s="161"/>
      <c r="I35" s="157"/>
      <c r="J35" s="10"/>
      <c r="K35" s="10"/>
      <c r="L35" s="10"/>
      <c r="M35" s="10"/>
      <c r="N35" s="10"/>
      <c r="O35" s="10"/>
      <c r="P35" s="10"/>
      <c r="Q35" s="10"/>
      <c r="R35" s="1"/>
      <c r="S35" s="1"/>
      <c r="T35" s="1"/>
      <c r="U35" s="1"/>
      <c r="V35" s="1"/>
      <c r="W35" s="1"/>
      <c r="X35" s="1"/>
      <c r="Y35" s="1"/>
      <c r="Z35" s="1"/>
      <c r="AA35" s="1"/>
      <c r="AB35" s="1"/>
      <c r="AC35" s="1"/>
      <c r="AD35" s="1"/>
      <c r="AE35" s="1"/>
      <c r="AF35" s="1"/>
      <c r="AG35" s="1"/>
      <c r="AH35" s="1"/>
      <c r="AI35" s="1"/>
      <c r="AJ35" s="1"/>
      <c r="AK35" s="1"/>
      <c r="AL35" s="1"/>
      <c r="AM35" s="1"/>
      <c r="AN35" s="1"/>
    </row>
    <row r="36" ht="15.75" customHeight="1">
      <c r="A36" s="50"/>
      <c r="B36" s="158" t="s">
        <v>220</v>
      </c>
      <c r="C36" s="8"/>
      <c r="D36" s="50"/>
      <c r="E36" s="159">
        <v>0.0</v>
      </c>
      <c r="F36" s="8"/>
      <c r="G36" s="160"/>
      <c r="H36" s="159">
        <v>0.0</v>
      </c>
      <c r="I36" s="8"/>
      <c r="J36" s="10"/>
      <c r="K36" s="10"/>
      <c r="L36" s="10"/>
      <c r="M36" s="10"/>
      <c r="N36" s="10"/>
      <c r="O36" s="10"/>
      <c r="P36" s="10"/>
      <c r="Q36" s="10"/>
      <c r="R36" s="1"/>
      <c r="S36" s="1"/>
      <c r="T36" s="1"/>
      <c r="U36" s="1"/>
      <c r="V36" s="1"/>
      <c r="W36" s="1"/>
      <c r="X36" s="1"/>
      <c r="Y36" s="1"/>
      <c r="Z36" s="1"/>
      <c r="AA36" s="1"/>
      <c r="AB36" s="1"/>
      <c r="AC36" s="1"/>
      <c r="AD36" s="1"/>
      <c r="AE36" s="1"/>
      <c r="AF36" s="1"/>
      <c r="AG36" s="1"/>
      <c r="AH36" s="1"/>
      <c r="AI36" s="1"/>
      <c r="AJ36" s="1"/>
      <c r="AK36" s="1"/>
      <c r="AL36" s="1"/>
      <c r="AM36" s="1"/>
      <c r="AN36" s="1"/>
    </row>
    <row r="37" ht="32.25" customHeight="1">
      <c r="A37" s="50"/>
      <c r="B37" s="156"/>
      <c r="C37" s="157"/>
      <c r="D37" s="50"/>
      <c r="E37" s="165"/>
      <c r="F37" s="166"/>
      <c r="G37" s="167"/>
      <c r="H37" s="165"/>
      <c r="I37" s="166"/>
      <c r="J37" s="10"/>
      <c r="K37" s="10"/>
      <c r="L37" s="10"/>
      <c r="M37" s="10"/>
      <c r="N37" s="10"/>
      <c r="O37" s="10"/>
      <c r="P37" s="10"/>
      <c r="Q37" s="10"/>
      <c r="R37" s="1"/>
      <c r="S37" s="1"/>
      <c r="T37" s="1"/>
      <c r="U37" s="1"/>
      <c r="V37" s="1"/>
      <c r="W37" s="1"/>
      <c r="X37" s="1"/>
      <c r="Y37" s="1"/>
      <c r="Z37" s="1"/>
      <c r="AA37" s="1"/>
      <c r="AB37" s="1"/>
      <c r="AC37" s="1"/>
      <c r="AD37" s="1"/>
      <c r="AE37" s="1"/>
      <c r="AF37" s="1"/>
      <c r="AG37" s="1"/>
      <c r="AH37" s="1"/>
      <c r="AI37" s="1"/>
      <c r="AJ37" s="1"/>
      <c r="AK37" s="1"/>
      <c r="AL37" s="1"/>
      <c r="AM37" s="1"/>
      <c r="AN37" s="1"/>
    </row>
    <row r="38" ht="16.5" customHeight="1">
      <c r="A38" s="50"/>
      <c r="B38" s="163" t="s">
        <v>221</v>
      </c>
      <c r="C38" s="8"/>
      <c r="D38" s="50"/>
      <c r="E38" s="168"/>
      <c r="F38" s="169"/>
      <c r="G38" s="167"/>
      <c r="H38" s="168"/>
      <c r="I38" s="169"/>
      <c r="J38" s="10"/>
      <c r="K38" s="10"/>
      <c r="L38" s="10"/>
      <c r="M38" s="10"/>
      <c r="N38" s="10"/>
      <c r="O38" s="10"/>
      <c r="P38" s="10"/>
      <c r="Q38" s="10"/>
      <c r="R38" s="1"/>
      <c r="S38" s="1"/>
      <c r="T38" s="1"/>
      <c r="U38" s="1"/>
      <c r="V38" s="1"/>
      <c r="W38" s="1"/>
      <c r="X38" s="1"/>
      <c r="Y38" s="1"/>
      <c r="Z38" s="1"/>
      <c r="AA38" s="1"/>
      <c r="AB38" s="1"/>
      <c r="AC38" s="1"/>
      <c r="AD38" s="1"/>
      <c r="AE38" s="1"/>
      <c r="AF38" s="1"/>
      <c r="AG38" s="1"/>
      <c r="AH38" s="1"/>
      <c r="AI38" s="1"/>
      <c r="AJ38" s="1"/>
      <c r="AK38" s="1"/>
      <c r="AL38" s="1"/>
      <c r="AM38" s="1"/>
      <c r="AN38" s="1"/>
    </row>
    <row r="39" ht="14.25" customHeight="1">
      <c r="A39" s="50"/>
      <c r="B39" s="156"/>
      <c r="C39" s="157"/>
      <c r="D39" s="50"/>
      <c r="E39" s="170"/>
      <c r="F39" s="4"/>
      <c r="G39" s="167"/>
      <c r="H39" s="171"/>
      <c r="I39" s="4"/>
      <c r="J39" s="10"/>
      <c r="K39" s="10"/>
      <c r="L39" s="10"/>
      <c r="M39" s="10"/>
      <c r="N39" s="10"/>
      <c r="O39" s="10"/>
      <c r="P39" s="10"/>
      <c r="Q39" s="10"/>
      <c r="R39" s="1"/>
      <c r="S39" s="1"/>
      <c r="T39" s="1"/>
      <c r="U39" s="1"/>
      <c r="V39" s="1"/>
      <c r="W39" s="1"/>
      <c r="X39" s="1"/>
      <c r="Y39" s="1"/>
      <c r="Z39" s="1"/>
      <c r="AA39" s="1"/>
      <c r="AB39" s="1"/>
      <c r="AC39" s="1"/>
      <c r="AD39" s="1"/>
      <c r="AE39" s="1"/>
      <c r="AF39" s="1"/>
      <c r="AG39" s="1"/>
      <c r="AH39" s="1"/>
      <c r="AI39" s="1"/>
      <c r="AJ39" s="1"/>
      <c r="AK39" s="1"/>
      <c r="AL39" s="1"/>
      <c r="AM39" s="1"/>
      <c r="AN39" s="1"/>
    </row>
    <row r="40" ht="35.25" customHeight="1">
      <c r="A40" s="50"/>
      <c r="B40" s="151" t="s">
        <v>222</v>
      </c>
      <c r="C40" s="8"/>
      <c r="D40" s="50"/>
      <c r="E40" s="159">
        <v>0.0</v>
      </c>
      <c r="F40" s="8"/>
      <c r="G40" s="160"/>
      <c r="H40" s="159">
        <v>7.53E8</v>
      </c>
      <c r="I40" s="8"/>
      <c r="J40" s="10"/>
      <c r="K40" s="10"/>
      <c r="L40" s="10"/>
      <c r="M40" s="10"/>
      <c r="N40" s="10"/>
      <c r="O40" s="10"/>
      <c r="P40" s="10"/>
      <c r="Q40" s="10"/>
      <c r="R40" s="1"/>
      <c r="S40" s="1"/>
      <c r="T40" s="1"/>
      <c r="U40" s="1"/>
      <c r="V40" s="1"/>
      <c r="W40" s="1"/>
      <c r="X40" s="1"/>
      <c r="Y40" s="1"/>
      <c r="Z40" s="1"/>
      <c r="AA40" s="1"/>
      <c r="AB40" s="1"/>
      <c r="AC40" s="1"/>
      <c r="AD40" s="1"/>
      <c r="AE40" s="1"/>
      <c r="AF40" s="1"/>
      <c r="AG40" s="1"/>
      <c r="AH40" s="1"/>
      <c r="AI40" s="1"/>
      <c r="AJ40" s="1"/>
      <c r="AK40" s="1"/>
      <c r="AL40" s="1"/>
      <c r="AM40" s="1"/>
      <c r="AN40" s="1"/>
    </row>
    <row r="41" ht="14.25" customHeight="1">
      <c r="A41" s="50"/>
      <c r="B41" s="156"/>
      <c r="C41" s="157"/>
      <c r="D41" s="50"/>
      <c r="E41" s="161"/>
      <c r="F41" s="157"/>
      <c r="G41" s="160"/>
      <c r="H41" s="161"/>
      <c r="I41" s="157"/>
      <c r="J41" s="10"/>
      <c r="K41" s="10"/>
      <c r="L41" s="10"/>
      <c r="M41" s="10"/>
      <c r="N41" s="10"/>
      <c r="O41" s="10"/>
      <c r="P41" s="10"/>
      <c r="Q41" s="10"/>
      <c r="R41" s="1"/>
      <c r="S41" s="1"/>
      <c r="T41" s="1"/>
      <c r="U41" s="1"/>
      <c r="V41" s="1"/>
      <c r="W41" s="1"/>
      <c r="X41" s="1"/>
      <c r="Y41" s="1"/>
      <c r="Z41" s="1"/>
      <c r="AA41" s="1"/>
      <c r="AB41" s="1"/>
      <c r="AC41" s="1"/>
      <c r="AD41" s="1"/>
      <c r="AE41" s="1"/>
      <c r="AF41" s="1"/>
      <c r="AG41" s="1"/>
      <c r="AH41" s="1"/>
      <c r="AI41" s="1"/>
      <c r="AJ41" s="1"/>
      <c r="AK41" s="1"/>
      <c r="AL41" s="1"/>
      <c r="AM41" s="1"/>
      <c r="AN41" s="1"/>
    </row>
    <row r="42" ht="14.25" customHeight="1">
      <c r="A42" s="50"/>
      <c r="B42" s="158" t="s">
        <v>223</v>
      </c>
      <c r="C42" s="8"/>
      <c r="D42" s="50"/>
      <c r="E42" s="159">
        <v>0.0</v>
      </c>
      <c r="F42" s="8"/>
      <c r="G42" s="160"/>
      <c r="H42" s="159">
        <v>0.0</v>
      </c>
      <c r="I42" s="8"/>
      <c r="J42" s="10"/>
      <c r="K42" s="10"/>
      <c r="L42" s="10"/>
      <c r="M42" s="10"/>
      <c r="N42" s="10"/>
      <c r="O42" s="10"/>
      <c r="P42" s="10"/>
      <c r="Q42" s="10"/>
      <c r="R42" s="1"/>
      <c r="S42" s="1"/>
      <c r="T42" s="1"/>
      <c r="U42" s="1"/>
      <c r="V42" s="1"/>
      <c r="W42" s="1"/>
      <c r="X42" s="1"/>
      <c r="Y42" s="1"/>
      <c r="Z42" s="1"/>
      <c r="AA42" s="1"/>
      <c r="AB42" s="1"/>
      <c r="AC42" s="1"/>
      <c r="AD42" s="1"/>
      <c r="AE42" s="1"/>
      <c r="AF42" s="1"/>
      <c r="AG42" s="1"/>
      <c r="AH42" s="1"/>
      <c r="AI42" s="1"/>
      <c r="AJ42" s="1"/>
      <c r="AK42" s="1"/>
      <c r="AL42" s="1"/>
      <c r="AM42" s="1"/>
      <c r="AN42" s="1"/>
    </row>
    <row r="43" ht="14.25" customHeight="1">
      <c r="A43" s="50"/>
      <c r="B43" s="156"/>
      <c r="C43" s="157"/>
      <c r="D43" s="50"/>
      <c r="E43" s="161"/>
      <c r="F43" s="157"/>
      <c r="G43" s="160"/>
      <c r="H43" s="161"/>
      <c r="I43" s="157"/>
      <c r="J43" s="10"/>
      <c r="K43" s="10"/>
      <c r="L43" s="10"/>
      <c r="M43" s="10"/>
      <c r="N43" s="10"/>
      <c r="O43" s="10"/>
      <c r="P43" s="10"/>
      <c r="Q43" s="10"/>
      <c r="R43" s="1"/>
      <c r="S43" s="1"/>
      <c r="T43" s="1"/>
      <c r="U43" s="1"/>
      <c r="V43" s="1"/>
      <c r="W43" s="1"/>
      <c r="X43" s="1"/>
      <c r="Y43" s="1"/>
      <c r="Z43" s="1"/>
      <c r="AA43" s="1"/>
      <c r="AB43" s="1"/>
      <c r="AC43" s="1"/>
      <c r="AD43" s="1"/>
      <c r="AE43" s="1"/>
      <c r="AF43" s="1"/>
      <c r="AG43" s="1"/>
      <c r="AH43" s="1"/>
      <c r="AI43" s="1"/>
      <c r="AJ43" s="1"/>
      <c r="AK43" s="1"/>
      <c r="AL43" s="1"/>
      <c r="AM43" s="1"/>
      <c r="AN43" s="1"/>
    </row>
    <row r="44" ht="14.25" customHeight="1">
      <c r="A44" s="50"/>
      <c r="B44" s="158" t="s">
        <v>224</v>
      </c>
      <c r="C44" s="8"/>
      <c r="D44" s="50"/>
      <c r="E44" s="159">
        <v>9.72E7</v>
      </c>
      <c r="F44" s="8"/>
      <c r="G44" s="160"/>
      <c r="H44" s="159">
        <v>0.0</v>
      </c>
      <c r="I44" s="8"/>
      <c r="J44" s="10"/>
      <c r="K44" s="10"/>
      <c r="L44" s="10"/>
      <c r="M44" s="10"/>
      <c r="N44" s="10"/>
      <c r="O44" s="10"/>
      <c r="P44" s="10"/>
      <c r="Q44" s="10"/>
      <c r="R44" s="1"/>
      <c r="S44" s="1"/>
      <c r="T44" s="1"/>
      <c r="U44" s="1"/>
      <c r="V44" s="1"/>
      <c r="W44" s="1"/>
      <c r="X44" s="1"/>
      <c r="Y44" s="1"/>
      <c r="Z44" s="1"/>
      <c r="AA44" s="1"/>
      <c r="AB44" s="1"/>
      <c r="AC44" s="1"/>
      <c r="AD44" s="1"/>
      <c r="AE44" s="1"/>
      <c r="AF44" s="1"/>
      <c r="AG44" s="1"/>
      <c r="AH44" s="1"/>
      <c r="AI44" s="1"/>
      <c r="AJ44" s="1"/>
      <c r="AK44" s="1"/>
      <c r="AL44" s="1"/>
      <c r="AM44" s="1"/>
      <c r="AN44" s="1"/>
    </row>
    <row r="45" ht="14.25" customHeight="1">
      <c r="A45" s="50"/>
      <c r="B45" s="156"/>
      <c r="C45" s="157"/>
      <c r="D45" s="50"/>
      <c r="E45" s="161"/>
      <c r="F45" s="157"/>
      <c r="G45" s="160"/>
      <c r="H45" s="161"/>
      <c r="I45" s="157"/>
      <c r="J45" s="10"/>
      <c r="K45" s="10"/>
      <c r="L45" s="10"/>
      <c r="M45" s="10"/>
      <c r="N45" s="10"/>
      <c r="O45" s="10"/>
      <c r="P45" s="10"/>
      <c r="Q45" s="10"/>
      <c r="R45" s="1"/>
      <c r="S45" s="1"/>
      <c r="T45" s="1"/>
      <c r="U45" s="1"/>
      <c r="V45" s="1"/>
      <c r="W45" s="1"/>
      <c r="X45" s="1"/>
      <c r="Y45" s="1"/>
      <c r="Z45" s="1"/>
      <c r="AA45" s="1"/>
      <c r="AB45" s="1"/>
      <c r="AC45" s="1"/>
      <c r="AD45" s="1"/>
      <c r="AE45" s="1"/>
      <c r="AF45" s="1"/>
      <c r="AG45" s="1"/>
      <c r="AH45" s="1"/>
      <c r="AI45" s="1"/>
      <c r="AJ45" s="1"/>
      <c r="AK45" s="1"/>
      <c r="AL45" s="1"/>
      <c r="AM45" s="1"/>
      <c r="AN45" s="1"/>
    </row>
    <row r="46" ht="30.75" customHeight="1">
      <c r="A46" s="50"/>
      <c r="B46" s="151" t="s">
        <v>225</v>
      </c>
      <c r="C46" s="8"/>
      <c r="D46" s="50"/>
      <c r="E46" s="159">
        <v>2.4471E8</v>
      </c>
      <c r="F46" s="8"/>
      <c r="G46" s="160"/>
      <c r="H46" s="159">
        <v>4.61145E8</v>
      </c>
      <c r="I46" s="8"/>
      <c r="J46" s="10"/>
      <c r="K46" s="10"/>
      <c r="L46" s="10"/>
      <c r="M46" s="10"/>
      <c r="N46" s="10"/>
      <c r="O46" s="10"/>
      <c r="P46" s="10"/>
      <c r="Q46" s="10"/>
      <c r="R46" s="1"/>
      <c r="S46" s="1"/>
      <c r="T46" s="1"/>
      <c r="U46" s="1"/>
      <c r="V46" s="1"/>
      <c r="W46" s="1"/>
      <c r="X46" s="1"/>
      <c r="Y46" s="1"/>
      <c r="Z46" s="1"/>
      <c r="AA46" s="1"/>
      <c r="AB46" s="1"/>
      <c r="AC46" s="1"/>
      <c r="AD46" s="1"/>
      <c r="AE46" s="1"/>
      <c r="AF46" s="1"/>
      <c r="AG46" s="1"/>
      <c r="AH46" s="1"/>
      <c r="AI46" s="1"/>
      <c r="AJ46" s="1"/>
      <c r="AK46" s="1"/>
      <c r="AL46" s="1"/>
      <c r="AM46" s="1"/>
      <c r="AN46" s="1"/>
    </row>
    <row r="47" ht="33.75" customHeight="1">
      <c r="A47" s="10"/>
      <c r="B47" s="156"/>
      <c r="C47" s="157"/>
      <c r="D47" s="50"/>
      <c r="E47" s="165"/>
      <c r="F47" s="166"/>
      <c r="G47" s="167"/>
      <c r="H47" s="165"/>
      <c r="I47" s="166"/>
      <c r="J47" s="10"/>
      <c r="K47" s="10"/>
      <c r="L47" s="10"/>
      <c r="M47" s="10"/>
      <c r="N47" s="10"/>
      <c r="O47" s="10"/>
      <c r="P47" s="10"/>
      <c r="Q47" s="10"/>
      <c r="R47" s="1"/>
      <c r="S47" s="1"/>
      <c r="T47" s="1"/>
      <c r="U47" s="1"/>
      <c r="V47" s="1"/>
      <c r="W47" s="1"/>
      <c r="X47" s="1"/>
      <c r="Y47" s="1"/>
      <c r="Z47" s="1"/>
      <c r="AA47" s="1"/>
      <c r="AB47" s="1"/>
      <c r="AC47" s="1"/>
      <c r="AD47" s="1"/>
      <c r="AE47" s="1"/>
      <c r="AF47" s="1"/>
      <c r="AG47" s="1"/>
      <c r="AH47" s="1"/>
      <c r="AI47" s="1"/>
      <c r="AJ47" s="1"/>
      <c r="AK47" s="1"/>
      <c r="AL47" s="1"/>
      <c r="AM47" s="1"/>
      <c r="AN47" s="1"/>
    </row>
    <row r="48" ht="17.25" customHeight="1">
      <c r="A48" s="10"/>
      <c r="B48" s="163" t="s">
        <v>226</v>
      </c>
      <c r="C48" s="8"/>
      <c r="D48" s="50"/>
      <c r="E48" s="168"/>
      <c r="F48" s="169"/>
      <c r="G48" s="167"/>
      <c r="H48" s="168"/>
      <c r="I48" s="169"/>
      <c r="J48" s="10"/>
      <c r="K48" s="10"/>
      <c r="L48" s="10"/>
      <c r="M48" s="10"/>
      <c r="N48" s="10"/>
      <c r="O48" s="10"/>
      <c r="P48" s="10"/>
      <c r="Q48" s="10"/>
      <c r="R48" s="1"/>
      <c r="S48" s="1"/>
      <c r="T48" s="1"/>
      <c r="U48" s="1"/>
      <c r="V48" s="1"/>
      <c r="W48" s="1"/>
      <c r="X48" s="1"/>
      <c r="Y48" s="1"/>
      <c r="Z48" s="1"/>
      <c r="AA48" s="1"/>
      <c r="AB48" s="1"/>
      <c r="AC48" s="1"/>
      <c r="AD48" s="1"/>
      <c r="AE48" s="1"/>
      <c r="AF48" s="1"/>
      <c r="AG48" s="1"/>
      <c r="AH48" s="1"/>
      <c r="AI48" s="1"/>
      <c r="AJ48" s="1"/>
      <c r="AK48" s="1"/>
      <c r="AL48" s="1"/>
      <c r="AM48" s="1"/>
      <c r="AN48" s="1"/>
    </row>
    <row r="49" ht="14.25" customHeight="1">
      <c r="A49" s="10"/>
      <c r="B49" s="156"/>
      <c r="C49" s="157"/>
      <c r="D49" s="50"/>
      <c r="E49" s="170"/>
      <c r="F49" s="4"/>
      <c r="G49" s="167"/>
      <c r="H49" s="170"/>
      <c r="I49" s="4"/>
      <c r="J49" s="10"/>
      <c r="K49" s="10"/>
      <c r="L49" s="10"/>
      <c r="M49" s="10"/>
      <c r="N49" s="10"/>
      <c r="O49" s="10"/>
      <c r="P49" s="10"/>
      <c r="Q49" s="10"/>
      <c r="R49" s="1"/>
      <c r="S49" s="1"/>
      <c r="T49" s="1"/>
      <c r="U49" s="1"/>
      <c r="V49" s="1"/>
      <c r="W49" s="1"/>
      <c r="X49" s="1"/>
      <c r="Y49" s="1"/>
      <c r="Z49" s="1"/>
      <c r="AA49" s="1"/>
      <c r="AB49" s="1"/>
      <c r="AC49" s="1"/>
      <c r="AD49" s="1"/>
      <c r="AE49" s="1"/>
      <c r="AF49" s="1"/>
      <c r="AG49" s="1"/>
      <c r="AH49" s="1"/>
      <c r="AI49" s="1"/>
      <c r="AJ49" s="1"/>
      <c r="AK49" s="1"/>
      <c r="AL49" s="1"/>
      <c r="AM49" s="1"/>
      <c r="AN49" s="1"/>
    </row>
    <row r="50" ht="14.25" customHeight="1">
      <c r="A50" s="10"/>
      <c r="B50" s="158" t="s">
        <v>227</v>
      </c>
      <c r="C50" s="8"/>
      <c r="D50" s="50"/>
      <c r="E50" s="159">
        <v>1.9388E7</v>
      </c>
      <c r="F50" s="8"/>
      <c r="G50" s="160"/>
      <c r="H50" s="159">
        <v>4.2365E7</v>
      </c>
      <c r="I50" s="8"/>
      <c r="J50" s="10"/>
      <c r="K50" s="10"/>
      <c r="L50" s="10"/>
      <c r="M50" s="10"/>
      <c r="N50" s="10"/>
      <c r="O50" s="10"/>
      <c r="P50" s="10"/>
      <c r="Q50" s="10"/>
      <c r="R50" s="1"/>
      <c r="S50" s="1"/>
      <c r="T50" s="1"/>
      <c r="U50" s="1"/>
      <c r="V50" s="1"/>
      <c r="W50" s="1"/>
      <c r="X50" s="1"/>
      <c r="Y50" s="1"/>
      <c r="Z50" s="1"/>
      <c r="AA50" s="1"/>
      <c r="AB50" s="1"/>
      <c r="AC50" s="1"/>
      <c r="AD50" s="1"/>
      <c r="AE50" s="1"/>
      <c r="AF50" s="1"/>
      <c r="AG50" s="1"/>
      <c r="AH50" s="1"/>
      <c r="AI50" s="1"/>
      <c r="AJ50" s="1"/>
      <c r="AK50" s="1"/>
      <c r="AL50" s="1"/>
      <c r="AM50" s="1"/>
      <c r="AN50" s="1"/>
    </row>
    <row r="51" ht="14.25" customHeight="1">
      <c r="A51" s="10"/>
      <c r="B51" s="156"/>
      <c r="C51" s="157"/>
      <c r="D51" s="50"/>
      <c r="E51" s="161"/>
      <c r="F51" s="157"/>
      <c r="G51" s="160"/>
      <c r="H51" s="161"/>
      <c r="I51" s="157"/>
      <c r="J51" s="10"/>
      <c r="K51" s="10"/>
      <c r="L51" s="10"/>
      <c r="M51" s="10"/>
      <c r="N51" s="10"/>
      <c r="O51" s="10"/>
      <c r="P51" s="10"/>
      <c r="Q51" s="10"/>
      <c r="R51" s="1"/>
      <c r="S51" s="1"/>
      <c r="T51" s="1"/>
      <c r="U51" s="1"/>
      <c r="V51" s="1"/>
      <c r="W51" s="1"/>
      <c r="X51" s="1"/>
      <c r="Y51" s="1"/>
      <c r="Z51" s="1"/>
      <c r="AA51" s="1"/>
      <c r="AB51" s="1"/>
      <c r="AC51" s="1"/>
      <c r="AD51" s="1"/>
      <c r="AE51" s="1"/>
      <c r="AF51" s="1"/>
      <c r="AG51" s="1"/>
      <c r="AH51" s="1"/>
      <c r="AI51" s="1"/>
      <c r="AJ51" s="1"/>
      <c r="AK51" s="1"/>
      <c r="AL51" s="1"/>
      <c r="AM51" s="1"/>
      <c r="AN51" s="1"/>
    </row>
    <row r="52" ht="33.0" customHeight="1">
      <c r="A52" s="10"/>
      <c r="B52" s="151" t="s">
        <v>228</v>
      </c>
      <c r="C52" s="8"/>
      <c r="D52" s="50"/>
      <c r="E52" s="159">
        <v>1.59E7</v>
      </c>
      <c r="F52" s="8"/>
      <c r="G52" s="160"/>
      <c r="H52" s="159">
        <v>0.0</v>
      </c>
      <c r="I52" s="8"/>
      <c r="J52" s="10"/>
      <c r="K52" s="10"/>
      <c r="L52" s="10"/>
      <c r="M52" s="10"/>
      <c r="N52" s="10"/>
      <c r="O52" s="10"/>
      <c r="P52" s="10"/>
      <c r="Q52" s="10"/>
      <c r="R52" s="1"/>
      <c r="S52" s="1"/>
      <c r="T52" s="1"/>
      <c r="U52" s="1"/>
      <c r="V52" s="1"/>
      <c r="W52" s="1"/>
      <c r="X52" s="1"/>
      <c r="Y52" s="1"/>
      <c r="Z52" s="1"/>
      <c r="AA52" s="1"/>
      <c r="AB52" s="1"/>
      <c r="AC52" s="1"/>
      <c r="AD52" s="1"/>
      <c r="AE52" s="1"/>
      <c r="AF52" s="1"/>
      <c r="AG52" s="1"/>
      <c r="AH52" s="1"/>
      <c r="AI52" s="1"/>
      <c r="AJ52" s="1"/>
      <c r="AK52" s="1"/>
      <c r="AL52" s="1"/>
      <c r="AM52" s="1"/>
      <c r="AN52" s="1"/>
    </row>
    <row r="53" ht="35.25" customHeight="1">
      <c r="A53" s="10"/>
      <c r="B53" s="172"/>
      <c r="C53" s="166"/>
      <c r="D53" s="50"/>
      <c r="E53" s="165"/>
      <c r="F53" s="166"/>
      <c r="G53" s="167"/>
      <c r="H53" s="165"/>
      <c r="I53" s="166"/>
      <c r="J53" s="10"/>
      <c r="K53" s="10"/>
      <c r="L53" s="10"/>
      <c r="M53" s="10"/>
      <c r="N53" s="10"/>
      <c r="O53" s="10"/>
      <c r="P53" s="10"/>
      <c r="Q53" s="10"/>
      <c r="R53" s="1"/>
      <c r="S53" s="1"/>
      <c r="T53" s="1"/>
      <c r="U53" s="1"/>
      <c r="V53" s="1"/>
      <c r="W53" s="1"/>
      <c r="X53" s="1"/>
      <c r="Y53" s="1"/>
      <c r="Z53" s="1"/>
      <c r="AA53" s="1"/>
      <c r="AB53" s="1"/>
      <c r="AC53" s="1"/>
      <c r="AD53" s="1"/>
      <c r="AE53" s="1"/>
      <c r="AF53" s="1"/>
      <c r="AG53" s="1"/>
      <c r="AH53" s="1"/>
      <c r="AI53" s="1"/>
      <c r="AJ53" s="1"/>
      <c r="AK53" s="1"/>
      <c r="AL53" s="1"/>
      <c r="AM53" s="1"/>
      <c r="AN53" s="1"/>
    </row>
    <row r="54" ht="14.25" customHeight="1">
      <c r="A54" s="10"/>
      <c r="B54" s="163" t="s">
        <v>229</v>
      </c>
      <c r="C54" s="8"/>
      <c r="D54" s="50"/>
      <c r="E54" s="168"/>
      <c r="F54" s="169"/>
      <c r="G54" s="167"/>
      <c r="H54" s="168"/>
      <c r="I54" s="169"/>
      <c r="J54" s="10"/>
      <c r="K54" s="10"/>
      <c r="L54" s="10"/>
      <c r="M54" s="10"/>
      <c r="N54" s="10"/>
      <c r="O54" s="10"/>
      <c r="P54" s="10"/>
      <c r="Q54" s="10"/>
      <c r="R54" s="1"/>
      <c r="S54" s="1"/>
      <c r="T54" s="1"/>
      <c r="U54" s="1"/>
      <c r="V54" s="1"/>
      <c r="W54" s="1"/>
      <c r="X54" s="1"/>
      <c r="Y54" s="1"/>
      <c r="Z54" s="1"/>
      <c r="AA54" s="1"/>
      <c r="AB54" s="1"/>
      <c r="AC54" s="1"/>
      <c r="AD54" s="1"/>
      <c r="AE54" s="1"/>
      <c r="AF54" s="1"/>
      <c r="AG54" s="1"/>
      <c r="AH54" s="1"/>
      <c r="AI54" s="1"/>
      <c r="AJ54" s="1"/>
      <c r="AK54" s="1"/>
      <c r="AL54" s="1"/>
      <c r="AM54" s="1"/>
      <c r="AN54" s="1"/>
    </row>
    <row r="55" ht="14.25" customHeight="1">
      <c r="A55" s="10"/>
      <c r="B55" s="156"/>
      <c r="C55" s="157"/>
      <c r="D55" s="50"/>
      <c r="E55" s="170"/>
      <c r="F55" s="4"/>
      <c r="G55" s="167"/>
      <c r="H55" s="170"/>
      <c r="I55" s="4"/>
      <c r="J55" s="10"/>
      <c r="K55" s="10"/>
      <c r="L55" s="10"/>
      <c r="M55" s="10"/>
      <c r="N55" s="10"/>
      <c r="O55" s="10"/>
      <c r="P55" s="10"/>
      <c r="Q55" s="10"/>
      <c r="R55" s="1"/>
      <c r="S55" s="1"/>
      <c r="T55" s="1"/>
      <c r="U55" s="1"/>
      <c r="V55" s="1"/>
      <c r="W55" s="1"/>
      <c r="X55" s="1"/>
      <c r="Y55" s="1"/>
      <c r="Z55" s="1"/>
      <c r="AA55" s="1"/>
      <c r="AB55" s="1"/>
      <c r="AC55" s="1"/>
      <c r="AD55" s="1"/>
      <c r="AE55" s="1"/>
      <c r="AF55" s="1"/>
      <c r="AG55" s="1"/>
      <c r="AH55" s="1"/>
      <c r="AI55" s="1"/>
      <c r="AJ55" s="1"/>
      <c r="AK55" s="1"/>
      <c r="AL55" s="1"/>
      <c r="AM55" s="1"/>
      <c r="AN55" s="1"/>
    </row>
    <row r="56" ht="14.25" customHeight="1">
      <c r="A56" s="10"/>
      <c r="B56" s="158" t="s">
        <v>230</v>
      </c>
      <c r="C56" s="8"/>
      <c r="D56" s="50"/>
      <c r="E56" s="159">
        <v>9.72E7</v>
      </c>
      <c r="F56" s="8"/>
      <c r="G56" s="160"/>
      <c r="H56" s="159">
        <v>0.0</v>
      </c>
      <c r="I56" s="8"/>
      <c r="J56" s="10"/>
      <c r="K56" s="10"/>
      <c r="L56" s="10"/>
      <c r="M56" s="10"/>
      <c r="N56" s="10"/>
      <c r="O56" s="10"/>
      <c r="P56" s="10"/>
      <c r="Q56" s="10"/>
      <c r="R56" s="1"/>
      <c r="S56" s="1"/>
      <c r="T56" s="1"/>
      <c r="U56" s="1"/>
      <c r="V56" s="1"/>
      <c r="W56" s="1"/>
      <c r="X56" s="1"/>
      <c r="Y56" s="1"/>
      <c r="Z56" s="1"/>
      <c r="AA56" s="1"/>
      <c r="AB56" s="1"/>
      <c r="AC56" s="1"/>
      <c r="AD56" s="1"/>
      <c r="AE56" s="1"/>
      <c r="AF56" s="1"/>
      <c r="AG56" s="1"/>
      <c r="AH56" s="1"/>
      <c r="AI56" s="1"/>
      <c r="AJ56" s="1"/>
      <c r="AK56" s="1"/>
      <c r="AL56" s="1"/>
      <c r="AM56" s="1"/>
      <c r="AN56" s="1"/>
    </row>
    <row r="57" ht="14.25" customHeight="1">
      <c r="A57" s="10"/>
      <c r="B57" s="156"/>
      <c r="C57" s="157"/>
      <c r="D57" s="50"/>
      <c r="E57" s="161"/>
      <c r="F57" s="157"/>
      <c r="G57" s="160"/>
      <c r="H57" s="161"/>
      <c r="I57" s="157"/>
      <c r="J57" s="10"/>
      <c r="K57" s="10"/>
      <c r="L57" s="10"/>
      <c r="M57" s="10"/>
      <c r="N57" s="10"/>
      <c r="O57" s="10"/>
      <c r="P57" s="10"/>
      <c r="Q57" s="10"/>
      <c r="R57" s="1"/>
      <c r="S57" s="1"/>
      <c r="T57" s="1"/>
      <c r="U57" s="1"/>
      <c r="V57" s="1"/>
      <c r="W57" s="1"/>
      <c r="X57" s="1"/>
      <c r="Y57" s="1"/>
      <c r="Z57" s="1"/>
      <c r="AA57" s="1"/>
      <c r="AB57" s="1"/>
      <c r="AC57" s="1"/>
      <c r="AD57" s="1"/>
      <c r="AE57" s="1"/>
      <c r="AF57" s="1"/>
      <c r="AG57" s="1"/>
      <c r="AH57" s="1"/>
      <c r="AI57" s="1"/>
      <c r="AJ57" s="1"/>
      <c r="AK57" s="1"/>
      <c r="AL57" s="1"/>
      <c r="AM57" s="1"/>
      <c r="AN57" s="1"/>
    </row>
    <row r="58" ht="36.0" customHeight="1">
      <c r="A58" s="10"/>
      <c r="B58" s="151" t="s">
        <v>231</v>
      </c>
      <c r="C58" s="8"/>
      <c r="D58" s="50"/>
      <c r="E58" s="159">
        <v>0.0</v>
      </c>
      <c r="F58" s="8"/>
      <c r="G58" s="160"/>
      <c r="H58" s="159">
        <v>0.0</v>
      </c>
      <c r="I58" s="8"/>
      <c r="J58" s="10"/>
      <c r="K58" s="10"/>
      <c r="L58" s="10"/>
      <c r="M58" s="10"/>
      <c r="N58" s="10"/>
      <c r="O58" s="10"/>
      <c r="P58" s="10"/>
      <c r="Q58" s="10"/>
      <c r="R58" s="1"/>
      <c r="S58" s="1"/>
      <c r="T58" s="1"/>
      <c r="U58" s="1"/>
      <c r="V58" s="1"/>
      <c r="W58" s="1"/>
      <c r="X58" s="1"/>
      <c r="Y58" s="1"/>
      <c r="Z58" s="1"/>
      <c r="AA58" s="1"/>
      <c r="AB58" s="1"/>
      <c r="AC58" s="1"/>
      <c r="AD58" s="1"/>
      <c r="AE58" s="1"/>
      <c r="AF58" s="1"/>
      <c r="AG58" s="1"/>
      <c r="AH58" s="1"/>
      <c r="AI58" s="1"/>
      <c r="AJ58" s="1"/>
      <c r="AK58" s="1"/>
      <c r="AL58" s="1"/>
      <c r="AM58" s="1"/>
      <c r="AN58" s="1"/>
    </row>
    <row r="59" ht="33.75" customHeight="1">
      <c r="A59" s="10"/>
      <c r="B59" s="172"/>
      <c r="C59" s="166"/>
      <c r="D59" s="50"/>
      <c r="E59" s="165"/>
      <c r="F59" s="166"/>
      <c r="G59" s="167"/>
      <c r="H59" s="165"/>
      <c r="I59" s="166"/>
      <c r="J59" s="10"/>
      <c r="K59" s="10"/>
      <c r="L59" s="10"/>
      <c r="M59" s="10"/>
      <c r="N59" s="10"/>
      <c r="O59" s="10"/>
      <c r="P59" s="10"/>
      <c r="Q59" s="10"/>
      <c r="R59" s="1"/>
      <c r="S59" s="1"/>
      <c r="T59" s="1"/>
      <c r="U59" s="1"/>
      <c r="V59" s="1"/>
      <c r="W59" s="1"/>
      <c r="X59" s="1"/>
      <c r="Y59" s="1"/>
      <c r="Z59" s="1"/>
      <c r="AA59" s="1"/>
      <c r="AB59" s="1"/>
      <c r="AC59" s="1"/>
      <c r="AD59" s="1"/>
      <c r="AE59" s="1"/>
      <c r="AF59" s="1"/>
      <c r="AG59" s="1"/>
      <c r="AH59" s="1"/>
      <c r="AI59" s="1"/>
      <c r="AJ59" s="1"/>
      <c r="AK59" s="1"/>
      <c r="AL59" s="1"/>
      <c r="AM59" s="1"/>
      <c r="AN59" s="1"/>
    </row>
    <row r="60" ht="14.25" customHeight="1">
      <c r="A60" s="10"/>
      <c r="B60" s="163" t="s">
        <v>232</v>
      </c>
      <c r="C60" s="8"/>
      <c r="D60" s="50"/>
      <c r="E60" s="168"/>
      <c r="F60" s="169"/>
      <c r="G60" s="167"/>
      <c r="H60" s="168"/>
      <c r="I60" s="169"/>
      <c r="J60" s="10"/>
      <c r="K60" s="10"/>
      <c r="L60" s="10"/>
      <c r="M60" s="10"/>
      <c r="N60" s="10"/>
      <c r="O60" s="10"/>
      <c r="P60" s="10"/>
      <c r="Q60" s="10"/>
      <c r="R60" s="1"/>
      <c r="S60" s="1"/>
      <c r="T60" s="1"/>
      <c r="U60" s="1"/>
      <c r="V60" s="1"/>
      <c r="W60" s="1"/>
      <c r="X60" s="1"/>
      <c r="Y60" s="1"/>
      <c r="Z60" s="1"/>
      <c r="AA60" s="1"/>
      <c r="AB60" s="1"/>
      <c r="AC60" s="1"/>
      <c r="AD60" s="1"/>
      <c r="AE60" s="1"/>
      <c r="AF60" s="1"/>
      <c r="AG60" s="1"/>
      <c r="AH60" s="1"/>
      <c r="AI60" s="1"/>
      <c r="AJ60" s="1"/>
      <c r="AK60" s="1"/>
      <c r="AL60" s="1"/>
      <c r="AM60" s="1"/>
      <c r="AN60" s="1"/>
    </row>
    <row r="61" ht="14.25" customHeight="1">
      <c r="A61" s="10"/>
      <c r="B61" s="173"/>
      <c r="C61" s="4"/>
      <c r="D61" s="50"/>
      <c r="E61" s="170"/>
      <c r="F61" s="4"/>
      <c r="G61" s="167"/>
      <c r="H61" s="170"/>
      <c r="I61" s="4"/>
      <c r="J61" s="10"/>
      <c r="K61" s="10"/>
      <c r="L61" s="10"/>
      <c r="M61" s="10"/>
      <c r="N61" s="10"/>
      <c r="O61" s="10"/>
      <c r="P61" s="10"/>
      <c r="Q61" s="10"/>
      <c r="R61" s="1"/>
      <c r="S61" s="1"/>
      <c r="T61" s="1"/>
      <c r="U61" s="1"/>
      <c r="V61" s="1"/>
      <c r="W61" s="1"/>
      <c r="X61" s="1"/>
      <c r="Y61" s="1"/>
      <c r="Z61" s="1"/>
      <c r="AA61" s="1"/>
      <c r="AB61" s="1"/>
      <c r="AC61" s="1"/>
      <c r="AD61" s="1"/>
      <c r="AE61" s="1"/>
      <c r="AF61" s="1"/>
      <c r="AG61" s="1"/>
      <c r="AH61" s="1"/>
      <c r="AI61" s="1"/>
      <c r="AJ61" s="1"/>
      <c r="AK61" s="1"/>
      <c r="AL61" s="1"/>
      <c r="AM61" s="1"/>
      <c r="AN61" s="1"/>
    </row>
    <row r="62" ht="15.75" customHeight="1">
      <c r="A62" s="10"/>
      <c r="B62" s="158" t="s">
        <v>233</v>
      </c>
      <c r="C62" s="8"/>
      <c r="D62" s="50"/>
      <c r="E62" s="159">
        <v>2.0E7</v>
      </c>
      <c r="F62" s="8"/>
      <c r="G62" s="160"/>
      <c r="H62" s="159">
        <v>1.995E7</v>
      </c>
      <c r="I62" s="8"/>
      <c r="J62" s="10"/>
      <c r="K62" s="10"/>
      <c r="L62" s="10"/>
      <c r="M62" s="10"/>
      <c r="N62" s="10"/>
      <c r="O62" s="10"/>
      <c r="P62" s="10"/>
      <c r="Q62" s="10"/>
      <c r="R62" s="1"/>
      <c r="S62" s="1"/>
      <c r="T62" s="1"/>
      <c r="U62" s="1"/>
      <c r="V62" s="1"/>
      <c r="W62" s="1"/>
      <c r="X62" s="1"/>
      <c r="Y62" s="1"/>
      <c r="Z62" s="1"/>
      <c r="AA62" s="1"/>
      <c r="AB62" s="1"/>
      <c r="AC62" s="1"/>
      <c r="AD62" s="1"/>
      <c r="AE62" s="1"/>
      <c r="AF62" s="1"/>
      <c r="AG62" s="1"/>
      <c r="AH62" s="1"/>
      <c r="AI62" s="1"/>
      <c r="AJ62" s="1"/>
      <c r="AK62" s="1"/>
      <c r="AL62" s="1"/>
      <c r="AM62" s="1"/>
      <c r="AN62" s="1"/>
    </row>
    <row r="63" ht="14.25" customHeight="1">
      <c r="A63" s="10"/>
      <c r="B63" s="156"/>
      <c r="C63" s="157"/>
      <c r="D63" s="50"/>
      <c r="E63" s="161"/>
      <c r="F63" s="157"/>
      <c r="G63" s="160"/>
      <c r="H63" s="161"/>
      <c r="I63" s="157"/>
      <c r="J63" s="10"/>
      <c r="K63" s="10"/>
      <c r="L63" s="10"/>
      <c r="M63" s="10"/>
      <c r="N63" s="10"/>
      <c r="O63" s="10"/>
      <c r="P63" s="10"/>
      <c r="Q63" s="10"/>
      <c r="R63" s="1"/>
      <c r="S63" s="1"/>
      <c r="T63" s="1"/>
      <c r="U63" s="1"/>
      <c r="V63" s="1"/>
      <c r="W63" s="1"/>
      <c r="X63" s="1"/>
      <c r="Y63" s="1"/>
      <c r="Z63" s="1"/>
      <c r="AA63" s="1"/>
      <c r="AB63" s="1"/>
      <c r="AC63" s="1"/>
      <c r="AD63" s="1"/>
      <c r="AE63" s="1"/>
      <c r="AF63" s="1"/>
      <c r="AG63" s="1"/>
      <c r="AH63" s="1"/>
      <c r="AI63" s="1"/>
      <c r="AJ63" s="1"/>
      <c r="AK63" s="1"/>
      <c r="AL63" s="1"/>
      <c r="AM63" s="1"/>
      <c r="AN63" s="1"/>
    </row>
    <row r="64" ht="14.25" customHeight="1">
      <c r="A64" s="10"/>
      <c r="B64" s="158" t="s">
        <v>234</v>
      </c>
      <c r="C64" s="8"/>
      <c r="D64" s="50"/>
      <c r="E64" s="159">
        <v>8.0E7</v>
      </c>
      <c r="F64" s="8"/>
      <c r="G64" s="160"/>
      <c r="H64" s="159">
        <v>5.14518E8</v>
      </c>
      <c r="I64" s="8"/>
      <c r="J64" s="10"/>
      <c r="K64" s="10"/>
      <c r="L64" s="10"/>
      <c r="M64" s="10"/>
      <c r="N64" s="10"/>
      <c r="O64" s="10"/>
      <c r="P64" s="10"/>
      <c r="Q64" s="10"/>
      <c r="R64" s="1"/>
      <c r="S64" s="1"/>
      <c r="T64" s="1"/>
      <c r="U64" s="1"/>
      <c r="V64" s="1"/>
      <c r="W64" s="1"/>
      <c r="X64" s="1"/>
      <c r="Y64" s="1"/>
      <c r="Z64" s="1"/>
      <c r="AA64" s="1"/>
      <c r="AB64" s="1"/>
      <c r="AC64" s="1"/>
      <c r="AD64" s="1"/>
      <c r="AE64" s="1"/>
      <c r="AF64" s="1"/>
      <c r="AG64" s="1"/>
      <c r="AH64" s="1"/>
      <c r="AI64" s="1"/>
      <c r="AJ64" s="1"/>
      <c r="AK64" s="1"/>
      <c r="AL64" s="1"/>
      <c r="AM64" s="1"/>
      <c r="AN64" s="1"/>
    </row>
    <row r="65" ht="14.25" customHeight="1">
      <c r="A65" s="10"/>
      <c r="B65" s="156"/>
      <c r="C65" s="157"/>
      <c r="D65" s="50"/>
      <c r="E65" s="161"/>
      <c r="F65" s="157"/>
      <c r="G65" s="160"/>
      <c r="H65" s="161"/>
      <c r="I65" s="157"/>
      <c r="J65" s="10"/>
      <c r="K65" s="10"/>
      <c r="L65" s="10"/>
      <c r="M65" s="10"/>
      <c r="N65" s="10"/>
      <c r="O65" s="10"/>
      <c r="P65" s="10"/>
      <c r="Q65" s="10"/>
      <c r="R65" s="1"/>
      <c r="S65" s="1"/>
      <c r="T65" s="1"/>
      <c r="U65" s="1"/>
      <c r="V65" s="1"/>
      <c r="W65" s="1"/>
      <c r="X65" s="1"/>
      <c r="Y65" s="1"/>
      <c r="Z65" s="1"/>
      <c r="AA65" s="1"/>
      <c r="AB65" s="1"/>
      <c r="AC65" s="1"/>
      <c r="AD65" s="1"/>
      <c r="AE65" s="1"/>
      <c r="AF65" s="1"/>
      <c r="AG65" s="1"/>
      <c r="AH65" s="1"/>
      <c r="AI65" s="1"/>
      <c r="AJ65" s="1"/>
      <c r="AK65" s="1"/>
      <c r="AL65" s="1"/>
      <c r="AM65" s="1"/>
      <c r="AN65" s="1"/>
    </row>
    <row r="66" ht="15.75" customHeight="1">
      <c r="A66" s="10"/>
      <c r="B66" s="158" t="s">
        <v>235</v>
      </c>
      <c r="C66" s="8"/>
      <c r="D66" s="50"/>
      <c r="E66" s="159">
        <v>-210000.0</v>
      </c>
      <c r="F66" s="8"/>
      <c r="G66" s="160"/>
      <c r="H66" s="159">
        <v>-643518.0</v>
      </c>
      <c r="I66" s="8"/>
      <c r="J66" s="10"/>
      <c r="K66" s="10"/>
      <c r="L66" s="174" t="s">
        <v>236</v>
      </c>
      <c r="M66" s="7"/>
      <c r="N66" s="7"/>
      <c r="O66" s="7"/>
      <c r="P66" s="7"/>
      <c r="Q66" s="8"/>
      <c r="R66" s="1"/>
      <c r="S66" s="1"/>
      <c r="T66" s="1"/>
      <c r="U66" s="1"/>
      <c r="V66" s="1"/>
      <c r="W66" s="1"/>
      <c r="X66" s="1"/>
      <c r="Y66" s="1"/>
      <c r="Z66" s="1"/>
      <c r="AA66" s="1"/>
      <c r="AB66" s="1"/>
      <c r="AC66" s="1"/>
      <c r="AD66" s="1"/>
      <c r="AE66" s="1"/>
      <c r="AF66" s="1"/>
      <c r="AG66" s="1"/>
      <c r="AH66" s="1"/>
      <c r="AI66" s="1"/>
      <c r="AJ66" s="1"/>
      <c r="AK66" s="1"/>
      <c r="AL66" s="1"/>
      <c r="AM66" s="1"/>
      <c r="AN66" s="1"/>
    </row>
    <row r="67" ht="14.25" customHeight="1">
      <c r="A67" s="10"/>
      <c r="B67" s="156"/>
      <c r="C67" s="157"/>
      <c r="D67" s="50"/>
      <c r="E67" s="161"/>
      <c r="F67" s="157"/>
      <c r="G67" s="160"/>
      <c r="H67" s="161"/>
      <c r="I67" s="157"/>
      <c r="J67" s="10"/>
      <c r="K67" s="10"/>
      <c r="L67" s="10"/>
      <c r="M67" s="10"/>
      <c r="N67" s="10"/>
      <c r="O67" s="10"/>
      <c r="P67" s="10"/>
      <c r="Q67" s="10"/>
      <c r="R67" s="1"/>
      <c r="S67" s="1"/>
      <c r="T67" s="1"/>
      <c r="U67" s="1"/>
      <c r="V67" s="1"/>
      <c r="W67" s="1"/>
      <c r="X67" s="1"/>
      <c r="Y67" s="1"/>
      <c r="Z67" s="1"/>
      <c r="AA67" s="1"/>
      <c r="AB67" s="1"/>
      <c r="AC67" s="1"/>
      <c r="AD67" s="1"/>
      <c r="AE67" s="1"/>
      <c r="AF67" s="1"/>
      <c r="AG67" s="1"/>
      <c r="AH67" s="1"/>
      <c r="AI67" s="1"/>
      <c r="AJ67" s="1"/>
      <c r="AK67" s="1"/>
      <c r="AL67" s="1"/>
      <c r="AM67" s="1"/>
      <c r="AN67" s="1"/>
    </row>
    <row r="68" ht="30.0" customHeight="1">
      <c r="A68" s="10"/>
      <c r="B68" s="151" t="s">
        <v>237</v>
      </c>
      <c r="C68" s="8"/>
      <c r="D68" s="50"/>
      <c r="E68" s="159">
        <v>1.1E8</v>
      </c>
      <c r="F68" s="8"/>
      <c r="G68" s="160"/>
      <c r="H68" s="159">
        <v>1.08546E8</v>
      </c>
      <c r="I68" s="8"/>
      <c r="J68" s="10"/>
      <c r="K68" s="10"/>
      <c r="L68" s="10"/>
      <c r="M68" s="10"/>
      <c r="N68" s="10"/>
      <c r="O68" s="10"/>
      <c r="P68" s="10"/>
      <c r="Q68" s="10"/>
      <c r="R68" s="1"/>
      <c r="S68" s="1"/>
      <c r="T68" s="1"/>
      <c r="U68" s="1"/>
      <c r="V68" s="1"/>
      <c r="W68" s="1"/>
      <c r="X68" s="1"/>
      <c r="Y68" s="1"/>
      <c r="Z68" s="1"/>
      <c r="AA68" s="1"/>
      <c r="AB68" s="1"/>
      <c r="AC68" s="1"/>
      <c r="AD68" s="1"/>
      <c r="AE68" s="1"/>
      <c r="AF68" s="1"/>
      <c r="AG68" s="1"/>
      <c r="AH68" s="1"/>
      <c r="AI68" s="1"/>
      <c r="AJ68" s="1"/>
      <c r="AK68" s="1"/>
      <c r="AL68" s="1"/>
      <c r="AM68" s="1"/>
      <c r="AN68" s="1"/>
    </row>
    <row r="69" ht="14.25" customHeight="1">
      <c r="A69" s="10"/>
      <c r="B69" s="10"/>
      <c r="C69" s="10"/>
      <c r="D69" s="10"/>
      <c r="E69" s="10"/>
      <c r="F69" s="10"/>
      <c r="G69" s="10"/>
      <c r="H69" s="10"/>
      <c r="I69" s="10"/>
      <c r="J69" s="10"/>
      <c r="K69" s="10"/>
      <c r="L69" s="10"/>
      <c r="M69" s="10"/>
      <c r="N69" s="10"/>
      <c r="O69" s="10"/>
      <c r="P69" s="10"/>
      <c r="Q69" s="10"/>
      <c r="R69" s="1"/>
      <c r="S69" s="1"/>
      <c r="T69" s="1"/>
      <c r="U69" s="1"/>
      <c r="V69" s="1"/>
      <c r="W69" s="1"/>
      <c r="X69" s="1"/>
      <c r="Y69" s="1"/>
      <c r="Z69" s="1"/>
      <c r="AA69" s="1"/>
      <c r="AB69" s="1"/>
      <c r="AC69" s="1"/>
      <c r="AD69" s="1"/>
      <c r="AE69" s="1"/>
      <c r="AF69" s="1"/>
      <c r="AG69" s="1"/>
      <c r="AH69" s="1"/>
      <c r="AI69" s="1"/>
      <c r="AJ69" s="1"/>
      <c r="AK69" s="1"/>
      <c r="AL69" s="1"/>
      <c r="AM69" s="1"/>
      <c r="AN69" s="1"/>
    </row>
    <row r="70" ht="30.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ht="29.25" customHeight="1">
      <c r="A71" s="1"/>
      <c r="B71" s="144" t="s">
        <v>238</v>
      </c>
      <c r="C71" s="7"/>
      <c r="D71" s="7"/>
      <c r="E71" s="7"/>
      <c r="F71" s="7"/>
      <c r="G71" s="7"/>
      <c r="H71" s="7"/>
      <c r="I71" s="7"/>
      <c r="J71" s="7"/>
      <c r="K71" s="7"/>
      <c r="L71" s="7"/>
      <c r="M71" s="7"/>
      <c r="N71" s="8"/>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ht="36.0" customHeight="1">
      <c r="A73" s="42">
        <v>1.0</v>
      </c>
      <c r="B73" s="145" t="s">
        <v>239</v>
      </c>
      <c r="C73" s="7"/>
      <c r="D73" s="7"/>
      <c r="E73" s="7"/>
      <c r="F73" s="7"/>
      <c r="G73" s="7"/>
      <c r="H73" s="7"/>
      <c r="I73" s="7"/>
      <c r="J73" s="7"/>
      <c r="K73" s="7"/>
      <c r="L73" s="7"/>
      <c r="M73" s="7"/>
      <c r="N73" s="8"/>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ht="14.25" customHeight="1">
      <c r="A75" s="1"/>
      <c r="B75" s="175" t="s">
        <v>240</v>
      </c>
      <c r="C75" s="7"/>
      <c r="D75" s="7"/>
      <c r="E75" s="7"/>
      <c r="F75" s="8"/>
      <c r="G75" s="10"/>
      <c r="H75" s="10"/>
      <c r="I75" s="10"/>
      <c r="J75" s="10"/>
      <c r="K75" s="10"/>
      <c r="L75" s="10"/>
      <c r="M75" s="10"/>
      <c r="N75" s="10"/>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ht="14.25" customHeight="1">
      <c r="A76" s="1"/>
      <c r="B76" s="10"/>
      <c r="C76" s="10"/>
      <c r="D76" s="10"/>
      <c r="E76" s="10"/>
      <c r="F76" s="10"/>
      <c r="G76" s="10"/>
      <c r="H76" s="10"/>
      <c r="I76" s="10"/>
      <c r="J76" s="10"/>
      <c r="K76" s="10"/>
      <c r="L76" s="10"/>
      <c r="M76" s="10"/>
      <c r="N76" s="10"/>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ht="14.25" customHeight="1">
      <c r="A77" s="1"/>
      <c r="B77" s="158" t="s">
        <v>241</v>
      </c>
      <c r="C77" s="8"/>
      <c r="D77" s="10"/>
      <c r="E77" s="176">
        <f>'Financial Statements'!F44</f>
        <v>642370482</v>
      </c>
      <c r="F77" s="8"/>
      <c r="G77" s="10"/>
      <c r="H77" s="177" t="s">
        <v>242</v>
      </c>
      <c r="I77" s="7"/>
      <c r="J77" s="7"/>
      <c r="K77" s="7"/>
      <c r="L77" s="7"/>
      <c r="M77" s="7"/>
      <c r="N77" s="8"/>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ht="14.25" customHeight="1">
      <c r="A78" s="1"/>
      <c r="B78" s="156"/>
      <c r="C78" s="157"/>
      <c r="D78" s="10"/>
      <c r="E78" s="178"/>
      <c r="F78" s="157"/>
      <c r="G78" s="10"/>
      <c r="H78" s="179"/>
      <c r="I78" s="179"/>
      <c r="J78" s="179"/>
      <c r="K78" s="179"/>
      <c r="L78" s="179"/>
      <c r="M78" s="179"/>
      <c r="N78" s="179"/>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ht="14.25" customHeight="1">
      <c r="A79" s="1"/>
      <c r="B79" s="158" t="s">
        <v>243</v>
      </c>
      <c r="C79" s="8"/>
      <c r="D79" s="10"/>
      <c r="E79" s="176">
        <f>'Financial Statements'!F15</f>
        <v>232579000</v>
      </c>
      <c r="F79" s="8"/>
      <c r="G79" s="10"/>
      <c r="H79" s="177" t="s">
        <v>242</v>
      </c>
      <c r="I79" s="7"/>
      <c r="J79" s="7"/>
      <c r="K79" s="7"/>
      <c r="L79" s="7"/>
      <c r="M79" s="7"/>
      <c r="N79" s="8"/>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ht="14.25" customHeight="1">
      <c r="A80" s="1"/>
      <c r="B80" s="156"/>
      <c r="C80" s="157"/>
      <c r="D80" s="10"/>
      <c r="E80" s="180"/>
      <c r="F80" s="157"/>
      <c r="G80" s="10"/>
      <c r="H80" s="179"/>
      <c r="I80" s="179"/>
      <c r="J80" s="179"/>
      <c r="K80" s="179"/>
      <c r="L80" s="179"/>
      <c r="M80" s="179"/>
      <c r="N80" s="179"/>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ht="30.0" customHeight="1">
      <c r="A81" s="1"/>
      <c r="B81" s="158" t="s">
        <v>244</v>
      </c>
      <c r="C81" s="8"/>
      <c r="D81" s="10"/>
      <c r="E81" s="181">
        <f>'Financial Statements'!F15/E83</f>
        <v>11.65809524</v>
      </c>
      <c r="F81" s="8"/>
      <c r="G81" s="10"/>
      <c r="H81" s="182" t="s">
        <v>245</v>
      </c>
      <c r="I81" s="7"/>
      <c r="J81" s="7"/>
      <c r="K81" s="7"/>
      <c r="L81" s="7"/>
      <c r="M81" s="7"/>
      <c r="N81" s="8"/>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ht="14.25" customHeight="1">
      <c r="A82" s="1"/>
      <c r="B82" s="156"/>
      <c r="C82" s="157"/>
      <c r="D82" s="10"/>
      <c r="E82" s="180"/>
      <c r="F82" s="157"/>
      <c r="G82" s="10"/>
      <c r="H82" s="179"/>
      <c r="I82" s="179"/>
      <c r="J82" s="179"/>
      <c r="K82" s="179"/>
      <c r="L82" s="179"/>
      <c r="M82" s="179"/>
      <c r="N82" s="179"/>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ht="33.75" customHeight="1">
      <c r="A83" s="1"/>
      <c r="B83" s="151" t="s">
        <v>246</v>
      </c>
      <c r="C83" s="8"/>
      <c r="D83" s="10"/>
      <c r="E83" s="183">
        <v>1.995E7</v>
      </c>
      <c r="F83" s="8"/>
      <c r="G83" s="10"/>
      <c r="H83" s="182" t="s">
        <v>247</v>
      </c>
      <c r="I83" s="7"/>
      <c r="J83" s="7"/>
      <c r="K83" s="7"/>
      <c r="L83" s="7"/>
      <c r="M83" s="7"/>
      <c r="N83" s="8"/>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ht="14.25" customHeight="1">
      <c r="A84" s="1"/>
      <c r="B84" s="156"/>
      <c r="C84" s="157"/>
      <c r="D84" s="10"/>
      <c r="E84" s="180"/>
      <c r="F84" s="157"/>
      <c r="G84" s="10"/>
      <c r="H84" s="179"/>
      <c r="I84" s="179"/>
      <c r="J84" s="179"/>
      <c r="K84" s="179"/>
      <c r="L84" s="179"/>
      <c r="M84" s="179"/>
      <c r="N84" s="179"/>
      <c r="O84" s="1"/>
      <c r="P84" s="1"/>
      <c r="Q84" s="184"/>
      <c r="R84" s="1"/>
      <c r="S84" s="1"/>
      <c r="T84" s="1"/>
      <c r="U84" s="1"/>
      <c r="V84" s="1"/>
      <c r="W84" s="1"/>
      <c r="X84" s="1"/>
      <c r="Y84" s="1"/>
      <c r="Z84" s="1"/>
      <c r="AA84" s="1"/>
      <c r="AB84" s="1"/>
      <c r="AC84" s="1"/>
      <c r="AD84" s="1"/>
      <c r="AE84" s="1"/>
      <c r="AF84" s="1"/>
      <c r="AG84" s="1"/>
      <c r="AH84" s="1"/>
      <c r="AI84" s="1"/>
      <c r="AJ84" s="1"/>
      <c r="AK84" s="1"/>
      <c r="AL84" s="1"/>
      <c r="AM84" s="1"/>
      <c r="AN84" s="1"/>
    </row>
    <row r="85" ht="31.5" customHeight="1">
      <c r="A85" s="1"/>
      <c r="B85" s="158" t="s">
        <v>248</v>
      </c>
      <c r="C85" s="8"/>
      <c r="D85" s="10"/>
      <c r="E85" s="185">
        <v>81.23</v>
      </c>
      <c r="F85" s="8"/>
      <c r="G85" s="10"/>
      <c r="H85" s="182" t="s">
        <v>249</v>
      </c>
      <c r="I85" s="7"/>
      <c r="J85" s="7"/>
      <c r="K85" s="7"/>
      <c r="L85" s="7"/>
      <c r="M85" s="7"/>
      <c r="N85" s="8"/>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ht="14.25" customHeight="1">
      <c r="A86" s="1"/>
      <c r="B86" s="186"/>
      <c r="C86" s="166"/>
      <c r="D86" s="10"/>
      <c r="E86" s="187"/>
      <c r="F86" s="166"/>
      <c r="G86" s="10"/>
      <c r="H86" s="179"/>
      <c r="I86" s="179"/>
      <c r="J86" s="179"/>
      <c r="K86" s="179"/>
      <c r="L86" s="179"/>
      <c r="M86" s="179"/>
      <c r="N86" s="179"/>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ht="32.25" customHeight="1">
      <c r="A87" s="1"/>
      <c r="B87" s="151" t="s">
        <v>250</v>
      </c>
      <c r="C87" s="8"/>
      <c r="D87" s="10"/>
      <c r="E87" s="176">
        <f>H42+H44</f>
        <v>0</v>
      </c>
      <c r="F87" s="8"/>
      <c r="G87" s="10"/>
      <c r="H87" s="182" t="s">
        <v>242</v>
      </c>
      <c r="I87" s="7"/>
      <c r="J87" s="7"/>
      <c r="K87" s="7"/>
      <c r="L87" s="7"/>
      <c r="M87" s="7"/>
      <c r="N87" s="8"/>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ht="20.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ht="14.25" customHeight="1">
      <c r="A91" s="1"/>
      <c r="B91" s="175" t="s">
        <v>251</v>
      </c>
      <c r="C91" s="7"/>
      <c r="D91" s="7"/>
      <c r="E91" s="7"/>
      <c r="F91" s="8"/>
      <c r="G91" s="10"/>
      <c r="H91" s="10"/>
      <c r="I91" s="10"/>
      <c r="J91" s="10"/>
      <c r="K91" s="10"/>
      <c r="L91" s="10"/>
      <c r="M91" s="10"/>
      <c r="N91" s="10"/>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ht="14.25" customHeight="1">
      <c r="A92" s="1"/>
      <c r="B92" s="10"/>
      <c r="C92" s="10"/>
      <c r="D92" s="10"/>
      <c r="E92" s="10"/>
      <c r="F92" s="10"/>
      <c r="G92" s="10"/>
      <c r="H92" s="10"/>
      <c r="I92" s="10"/>
      <c r="J92" s="10"/>
      <c r="K92" s="10"/>
      <c r="L92" s="10"/>
      <c r="M92" s="10"/>
      <c r="N92" s="10"/>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ht="18.0" customHeight="1">
      <c r="A93" s="1"/>
      <c r="B93" s="158" t="s">
        <v>241</v>
      </c>
      <c r="C93" s="8"/>
      <c r="D93" s="10"/>
      <c r="E93" s="183">
        <v>6.86909E8</v>
      </c>
      <c r="F93" s="8"/>
      <c r="G93" s="10"/>
      <c r="H93" s="188"/>
      <c r="I93" s="189"/>
      <c r="J93" s="189"/>
      <c r="K93" s="189"/>
      <c r="L93" s="189"/>
      <c r="M93" s="189"/>
      <c r="N93" s="169"/>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ht="14.25" customHeight="1">
      <c r="A94" s="1"/>
      <c r="B94" s="156"/>
      <c r="C94" s="157"/>
      <c r="D94" s="10"/>
      <c r="E94" s="178"/>
      <c r="F94" s="157"/>
      <c r="G94" s="10"/>
      <c r="H94" s="179"/>
      <c r="I94" s="179"/>
      <c r="J94" s="179"/>
      <c r="K94" s="179"/>
      <c r="L94" s="179"/>
      <c r="M94" s="179"/>
      <c r="N94" s="179"/>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ht="14.25" customHeight="1">
      <c r="A95" s="1"/>
      <c r="B95" s="158" t="s">
        <v>243</v>
      </c>
      <c r="C95" s="8"/>
      <c r="D95" s="10"/>
      <c r="E95" s="183">
        <v>1.21568E8</v>
      </c>
      <c r="F95" s="8"/>
      <c r="G95" s="10"/>
      <c r="H95" s="188"/>
      <c r="I95" s="189"/>
      <c r="J95" s="189"/>
      <c r="K95" s="189"/>
      <c r="L95" s="189"/>
      <c r="M95" s="189"/>
      <c r="N95" s="169"/>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ht="15.75" customHeight="1">
      <c r="A96" s="1"/>
      <c r="B96" s="156"/>
      <c r="C96" s="157"/>
      <c r="D96" s="10"/>
      <c r="E96" s="178"/>
      <c r="F96" s="157"/>
      <c r="G96" s="10"/>
      <c r="H96" s="179"/>
      <c r="I96" s="179"/>
      <c r="J96" s="179"/>
      <c r="K96" s="179"/>
      <c r="L96" s="179"/>
      <c r="M96" s="179"/>
      <c r="N96" s="179"/>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ht="14.25" customHeight="1">
      <c r="A97" s="1"/>
      <c r="B97" s="158" t="s">
        <v>244</v>
      </c>
      <c r="C97" s="8"/>
      <c r="D97" s="10"/>
      <c r="E97" s="190">
        <v>6.08</v>
      </c>
      <c r="F97" s="8"/>
      <c r="G97" s="10"/>
      <c r="H97" s="191"/>
      <c r="I97" s="189"/>
      <c r="J97" s="189"/>
      <c r="K97" s="189"/>
      <c r="L97" s="189"/>
      <c r="M97" s="189"/>
      <c r="N97" s="169"/>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ht="15.75" customHeight="1">
      <c r="A98" s="1"/>
      <c r="B98" s="156"/>
      <c r="C98" s="157"/>
      <c r="D98" s="10"/>
      <c r="E98" s="178"/>
      <c r="F98" s="157"/>
      <c r="G98" s="10"/>
      <c r="H98" s="179"/>
      <c r="I98" s="179"/>
      <c r="J98" s="179"/>
      <c r="K98" s="179"/>
      <c r="L98" s="179"/>
      <c r="M98" s="179"/>
      <c r="N98" s="179"/>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ht="14.25" customHeight="1">
      <c r="A99" s="1"/>
      <c r="B99" s="151" t="s">
        <v>246</v>
      </c>
      <c r="C99" s="8"/>
      <c r="D99" s="10"/>
      <c r="E99" s="183">
        <v>2.0E7</v>
      </c>
      <c r="F99" s="8"/>
      <c r="G99" s="10"/>
      <c r="H99" s="191"/>
      <c r="I99" s="189"/>
      <c r="J99" s="189"/>
      <c r="K99" s="189"/>
      <c r="L99" s="189"/>
      <c r="M99" s="189"/>
      <c r="N99" s="169"/>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ht="14.25" customHeight="1">
      <c r="A100" s="1"/>
      <c r="B100" s="156"/>
      <c r="C100" s="157"/>
      <c r="D100" s="10"/>
      <c r="E100" s="178"/>
      <c r="F100" s="157"/>
      <c r="G100" s="10"/>
      <c r="H100" s="179"/>
      <c r="I100" s="179"/>
      <c r="J100" s="179"/>
      <c r="K100" s="179"/>
      <c r="L100" s="179"/>
      <c r="M100" s="179"/>
      <c r="N100" s="179"/>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ht="14.25" customHeight="1">
      <c r="A101" s="1"/>
      <c r="B101" s="158" t="s">
        <v>248</v>
      </c>
      <c r="C101" s="8"/>
      <c r="D101" s="10"/>
      <c r="E101" s="190">
        <v>95.84</v>
      </c>
      <c r="F101" s="8"/>
      <c r="G101" s="10"/>
      <c r="H101" s="191"/>
      <c r="I101" s="189"/>
      <c r="J101" s="189"/>
      <c r="K101" s="189"/>
      <c r="L101" s="189"/>
      <c r="M101" s="189"/>
      <c r="N101" s="169"/>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ht="14.25" customHeight="1">
      <c r="A102" s="1"/>
      <c r="B102" s="186"/>
      <c r="C102" s="166"/>
      <c r="D102" s="10"/>
      <c r="E102" s="192"/>
      <c r="F102" s="166"/>
      <c r="G102" s="10"/>
      <c r="H102" s="179"/>
      <c r="I102" s="179"/>
      <c r="J102" s="179"/>
      <c r="K102" s="179"/>
      <c r="L102" s="179"/>
      <c r="M102" s="179"/>
      <c r="N102" s="179"/>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ht="33.0" customHeight="1">
      <c r="A103" s="1"/>
      <c r="B103" s="151" t="s">
        <v>250</v>
      </c>
      <c r="C103" s="8"/>
      <c r="D103" s="10"/>
      <c r="E103" s="159">
        <v>0.0</v>
      </c>
      <c r="F103" s="8"/>
      <c r="G103" s="10"/>
      <c r="H103" s="191"/>
      <c r="I103" s="189"/>
      <c r="J103" s="189"/>
      <c r="K103" s="189"/>
      <c r="L103" s="189"/>
      <c r="M103" s="189"/>
      <c r="N103" s="169"/>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ht="14.25" customHeight="1">
      <c r="A107" s="1"/>
      <c r="B107" s="144" t="s">
        <v>252</v>
      </c>
      <c r="C107" s="7"/>
      <c r="D107" s="7"/>
      <c r="E107" s="7"/>
      <c r="F107" s="7"/>
      <c r="G107" s="7"/>
      <c r="H107" s="7"/>
      <c r="I107" s="7"/>
      <c r="J107" s="7"/>
      <c r="K107" s="7"/>
      <c r="L107" s="7"/>
      <c r="M107" s="7"/>
      <c r="N107" s="8"/>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ht="24.0" customHeight="1">
      <c r="A109" s="42">
        <v>1.0</v>
      </c>
      <c r="B109" s="145" t="s">
        <v>253</v>
      </c>
      <c r="C109" s="7"/>
      <c r="D109" s="7"/>
      <c r="E109" s="7"/>
      <c r="F109" s="7"/>
      <c r="G109" s="7"/>
      <c r="H109" s="7"/>
      <c r="I109" s="7"/>
      <c r="J109" s="7"/>
      <c r="K109" s="7"/>
      <c r="L109" s="7"/>
      <c r="M109" s="7"/>
      <c r="N109" s="8"/>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ht="14.25" customHeight="1">
      <c r="A110" s="1"/>
      <c r="B110" s="10"/>
      <c r="C110" s="10"/>
      <c r="D110" s="10"/>
      <c r="E110" s="10"/>
      <c r="F110" s="10"/>
      <c r="G110" s="10"/>
      <c r="H110" s="10"/>
      <c r="I110" s="10"/>
      <c r="J110" s="10"/>
      <c r="K110" s="10"/>
      <c r="L110" s="10"/>
      <c r="M110" s="10"/>
      <c r="N110" s="10"/>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ht="35.25" customHeight="1">
      <c r="A111" s="42">
        <v>2.0</v>
      </c>
      <c r="B111" s="193" t="s">
        <v>254</v>
      </c>
      <c r="C111" s="7"/>
      <c r="D111" s="7"/>
      <c r="E111" s="7"/>
      <c r="F111" s="7"/>
      <c r="G111" s="7"/>
      <c r="H111" s="7"/>
      <c r="I111" s="7"/>
      <c r="J111" s="7"/>
      <c r="K111" s="7"/>
      <c r="L111" s="7"/>
      <c r="M111" s="7"/>
      <c r="N111" s="8"/>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row>
    <row r="112" ht="14.25" customHeight="1">
      <c r="A112" s="1"/>
      <c r="B112" s="10"/>
      <c r="C112" s="10"/>
      <c r="D112" s="10"/>
      <c r="E112" s="10"/>
      <c r="F112" s="10"/>
      <c r="G112" s="10"/>
      <c r="H112" s="10"/>
      <c r="I112" s="10"/>
      <c r="J112" s="10"/>
      <c r="K112" s="10"/>
      <c r="L112" s="10"/>
      <c r="M112" s="10"/>
      <c r="N112" s="10"/>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ht="14.25" customHeight="1">
      <c r="A113" s="1"/>
      <c r="B113" s="10"/>
      <c r="C113" s="10"/>
      <c r="D113" s="195" t="s">
        <v>255</v>
      </c>
      <c r="E113" s="50"/>
      <c r="F113" s="195" t="s">
        <v>256</v>
      </c>
      <c r="G113" s="50"/>
      <c r="H113" s="195" t="s">
        <v>257</v>
      </c>
      <c r="I113" s="10"/>
      <c r="J113" s="10"/>
      <c r="K113" s="10"/>
      <c r="L113" s="10"/>
      <c r="M113" s="10"/>
      <c r="N113" s="10"/>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ht="14.25" customHeight="1">
      <c r="A114" s="1"/>
      <c r="B114" s="10"/>
      <c r="C114" s="37"/>
      <c r="D114" s="37"/>
      <c r="E114" s="37"/>
      <c r="F114" s="37"/>
      <c r="G114" s="37"/>
      <c r="H114" s="10"/>
      <c r="I114" s="10"/>
      <c r="J114" s="10"/>
      <c r="K114" s="10"/>
      <c r="L114" s="10"/>
      <c r="M114" s="10"/>
      <c r="N114" s="10"/>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ht="14.25" customHeight="1">
      <c r="A115" s="1"/>
      <c r="B115" s="107" t="s">
        <v>258</v>
      </c>
      <c r="C115" s="37"/>
      <c r="D115" s="196">
        <v>67317.0</v>
      </c>
      <c r="E115" s="160"/>
      <c r="F115" s="196">
        <v>124290.0</v>
      </c>
      <c r="G115" s="160"/>
      <c r="H115" s="197">
        <v>148266.0</v>
      </c>
      <c r="I115" s="10"/>
      <c r="J115" s="10"/>
      <c r="K115" s="10"/>
      <c r="L115" s="10"/>
      <c r="M115" s="10"/>
      <c r="N115" s="10"/>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ht="14.25" customHeight="1">
      <c r="A116" s="1"/>
      <c r="B116" s="10"/>
      <c r="C116" s="10"/>
      <c r="D116" s="10"/>
      <c r="E116" s="10"/>
      <c r="F116" s="10"/>
      <c r="G116" s="10"/>
      <c r="H116" s="10"/>
      <c r="I116" s="10"/>
      <c r="J116" s="10"/>
      <c r="K116" s="10"/>
      <c r="L116" s="10"/>
      <c r="M116" s="10"/>
      <c r="N116" s="10"/>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ht="14.25" customHeight="1">
      <c r="A117" s="1"/>
      <c r="B117" s="198" t="s">
        <v>259</v>
      </c>
      <c r="C117" s="199"/>
      <c r="D117" s="199"/>
      <c r="E117" s="199"/>
      <c r="F117" s="200"/>
      <c r="G117" s="7"/>
      <c r="H117" s="7"/>
      <c r="I117" s="7"/>
      <c r="J117" s="7"/>
      <c r="K117" s="7"/>
      <c r="L117" s="7"/>
      <c r="M117" s="7"/>
      <c r="N117" s="8"/>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ht="14.25" customHeight="1">
      <c r="A118" s="1"/>
      <c r="B118" s="10"/>
      <c r="C118" s="10"/>
      <c r="D118" s="10"/>
      <c r="E118" s="10"/>
      <c r="F118" s="10"/>
      <c r="G118" s="10"/>
      <c r="H118" s="10"/>
      <c r="I118" s="10"/>
      <c r="J118" s="10"/>
      <c r="K118" s="10"/>
      <c r="L118" s="10"/>
      <c r="M118" s="10"/>
      <c r="N118" s="10"/>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ht="30.75" customHeight="1">
      <c r="A119" s="1"/>
      <c r="B119" s="158" t="s">
        <v>260</v>
      </c>
      <c r="C119" s="7"/>
      <c r="D119" s="8"/>
      <c r="E119" s="179"/>
      <c r="F119" s="159">
        <v>0.0</v>
      </c>
      <c r="G119" s="8"/>
      <c r="H119" s="179"/>
      <c r="I119" s="182" t="s">
        <v>261</v>
      </c>
      <c r="J119" s="7"/>
      <c r="K119" s="7"/>
      <c r="L119" s="7"/>
      <c r="M119" s="7"/>
      <c r="N119" s="8"/>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ht="14.25" customHeight="1">
      <c r="A120" s="1"/>
      <c r="B120" s="201"/>
      <c r="C120" s="169"/>
      <c r="D120" s="59"/>
      <c r="E120" s="50"/>
      <c r="F120" s="202"/>
      <c r="G120" s="169"/>
      <c r="H120" s="10"/>
      <c r="I120" s="201"/>
      <c r="J120" s="189"/>
      <c r="K120" s="189"/>
      <c r="L120" s="189"/>
      <c r="M120" s="189"/>
      <c r="N120" s="169"/>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ht="14.25" customHeight="1">
      <c r="A121" s="1"/>
      <c r="B121" s="146" t="s">
        <v>262</v>
      </c>
      <c r="C121" s="7"/>
      <c r="D121" s="8"/>
      <c r="E121" s="50"/>
      <c r="F121" s="203">
        <v>0.0</v>
      </c>
      <c r="G121" s="8"/>
      <c r="H121" s="10"/>
      <c r="I121" s="204" t="s">
        <v>263</v>
      </c>
      <c r="J121" s="7"/>
      <c r="K121" s="7"/>
      <c r="L121" s="7"/>
      <c r="M121" s="7"/>
      <c r="N121" s="8"/>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ht="14.25" customHeight="1">
      <c r="A122" s="1"/>
      <c r="B122" s="201"/>
      <c r="C122" s="189"/>
      <c r="D122" s="169"/>
      <c r="E122" s="50"/>
      <c r="F122" s="205"/>
      <c r="G122" s="169"/>
      <c r="H122" s="10"/>
      <c r="I122" s="201"/>
      <c r="J122" s="189"/>
      <c r="K122" s="189"/>
      <c r="L122" s="189"/>
      <c r="M122" s="189"/>
      <c r="N122" s="169"/>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ht="14.25" customHeight="1">
      <c r="A123" s="1"/>
      <c r="B123" s="146" t="s">
        <v>264</v>
      </c>
      <c r="C123" s="7"/>
      <c r="D123" s="8"/>
      <c r="E123" s="50"/>
      <c r="F123" s="203">
        <v>0.0</v>
      </c>
      <c r="G123" s="8"/>
      <c r="H123" s="10"/>
      <c r="I123" s="204" t="s">
        <v>263</v>
      </c>
      <c r="J123" s="7"/>
      <c r="K123" s="7"/>
      <c r="L123" s="7"/>
      <c r="M123" s="7"/>
      <c r="N123" s="8"/>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ht="14.25" customHeight="1">
      <c r="A124" s="1"/>
      <c r="B124" s="201"/>
      <c r="C124" s="189"/>
      <c r="D124" s="169"/>
      <c r="E124" s="50"/>
      <c r="F124" s="202"/>
      <c r="G124" s="169"/>
      <c r="H124" s="10"/>
      <c r="I124" s="201"/>
      <c r="J124" s="189"/>
      <c r="K124" s="189"/>
      <c r="L124" s="189"/>
      <c r="M124" s="189"/>
      <c r="N124" s="169"/>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ht="14.25" customHeight="1">
      <c r="A125" s="1"/>
      <c r="B125" s="146" t="s">
        <v>265</v>
      </c>
      <c r="C125" s="7"/>
      <c r="D125" s="8"/>
      <c r="E125" s="50"/>
      <c r="F125" s="206">
        <f>E83</f>
        <v>19950000</v>
      </c>
      <c r="G125" s="8"/>
      <c r="H125" s="10"/>
      <c r="I125" s="204" t="s">
        <v>266</v>
      </c>
      <c r="J125" s="7"/>
      <c r="K125" s="7"/>
      <c r="L125" s="7"/>
      <c r="M125" s="7"/>
      <c r="N125" s="8"/>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ht="14.25" customHeight="1">
      <c r="A126" s="1"/>
      <c r="B126" s="201"/>
      <c r="C126" s="189"/>
      <c r="D126" s="169"/>
      <c r="E126" s="50"/>
      <c r="F126" s="207"/>
      <c r="G126" s="169"/>
      <c r="H126" s="10"/>
      <c r="I126" s="201"/>
      <c r="J126" s="189"/>
      <c r="K126" s="189"/>
      <c r="L126" s="189"/>
      <c r="M126" s="189"/>
      <c r="N126" s="169"/>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ht="14.25" customHeight="1">
      <c r="A127" s="1"/>
      <c r="B127" s="146" t="s">
        <v>267</v>
      </c>
      <c r="C127" s="7"/>
      <c r="D127" s="8"/>
      <c r="E127" s="50"/>
      <c r="F127" s="206">
        <f>F119/F129</f>
        <v>0</v>
      </c>
      <c r="G127" s="8"/>
      <c r="H127" s="10"/>
      <c r="I127" s="174" t="s">
        <v>268</v>
      </c>
      <c r="J127" s="7"/>
      <c r="K127" s="7"/>
      <c r="L127" s="7"/>
      <c r="M127" s="7"/>
      <c r="N127" s="8"/>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ht="14.25" customHeight="1">
      <c r="A128" s="1"/>
      <c r="B128" s="201"/>
      <c r="C128" s="189"/>
      <c r="D128" s="169"/>
      <c r="E128" s="10"/>
      <c r="F128" s="208"/>
      <c r="G128" s="166"/>
      <c r="H128" s="10"/>
      <c r="I128" s="186"/>
      <c r="J128" s="209"/>
      <c r="K128" s="209"/>
      <c r="L128" s="209"/>
      <c r="M128" s="209"/>
      <c r="N128" s="166"/>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ht="14.25" customHeight="1">
      <c r="A129" s="1"/>
      <c r="B129" s="146" t="s">
        <v>248</v>
      </c>
      <c r="C129" s="7"/>
      <c r="D129" s="8"/>
      <c r="E129" s="10"/>
      <c r="F129" s="210">
        <f>E85</f>
        <v>81.23</v>
      </c>
      <c r="G129" s="8"/>
      <c r="H129" s="10"/>
      <c r="I129" s="204" t="s">
        <v>266</v>
      </c>
      <c r="J129" s="7"/>
      <c r="K129" s="7"/>
      <c r="L129" s="7"/>
      <c r="M129" s="7"/>
      <c r="N129" s="8"/>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ht="14.25" customHeight="1">
      <c r="A130" s="1"/>
      <c r="B130" s="10"/>
      <c r="C130" s="10"/>
      <c r="D130" s="10"/>
      <c r="E130" s="10"/>
      <c r="F130" s="10"/>
      <c r="G130" s="10"/>
      <c r="H130" s="10"/>
      <c r="I130" s="10"/>
      <c r="J130" s="10"/>
      <c r="K130" s="10"/>
      <c r="L130" s="10"/>
      <c r="M130" s="10"/>
      <c r="N130" s="10"/>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ht="14.25" customHeight="1">
      <c r="A131" s="1"/>
      <c r="B131" s="146" t="s">
        <v>269</v>
      </c>
      <c r="C131" s="7"/>
      <c r="D131" s="7"/>
      <c r="E131" s="7"/>
      <c r="F131" s="7"/>
      <c r="G131" s="7"/>
      <c r="H131" s="7"/>
      <c r="I131" s="7"/>
      <c r="J131" s="7"/>
      <c r="K131" s="7"/>
      <c r="L131" s="7"/>
      <c r="M131" s="7"/>
      <c r="N131" s="8"/>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ht="14.25" customHeight="1">
      <c r="A132" s="1"/>
      <c r="B132" s="211"/>
      <c r="C132" s="189"/>
      <c r="D132" s="169"/>
      <c r="E132" s="10"/>
      <c r="F132" s="10"/>
      <c r="G132" s="10"/>
      <c r="H132" s="10"/>
      <c r="I132" s="10"/>
      <c r="J132" s="10"/>
      <c r="K132" s="10"/>
      <c r="L132" s="10"/>
      <c r="M132" s="10"/>
      <c r="N132" s="10"/>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ht="14.25" customHeight="1">
      <c r="A133" s="1"/>
      <c r="B133" s="146" t="s">
        <v>270</v>
      </c>
      <c r="C133" s="7"/>
      <c r="D133" s="8"/>
      <c r="E133" s="10"/>
      <c r="F133" s="212">
        <v>1.0</v>
      </c>
      <c r="G133" s="8"/>
      <c r="H133" s="10"/>
      <c r="I133" s="204" t="s">
        <v>263</v>
      </c>
      <c r="J133" s="7"/>
      <c r="K133" s="7"/>
      <c r="L133" s="7"/>
      <c r="M133" s="7"/>
      <c r="N133" s="8"/>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ht="14.25" customHeight="1">
      <c r="A134" s="1"/>
      <c r="B134" s="201"/>
      <c r="C134" s="189"/>
      <c r="D134" s="169"/>
      <c r="E134" s="10"/>
      <c r="F134" s="213"/>
      <c r="G134" s="169"/>
      <c r="H134" s="10"/>
      <c r="I134" s="211"/>
      <c r="J134" s="189"/>
      <c r="K134" s="189"/>
      <c r="L134" s="189"/>
      <c r="M134" s="189"/>
      <c r="N134" s="169"/>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ht="14.25" customHeight="1">
      <c r="A135" s="1"/>
      <c r="B135" s="146" t="s">
        <v>271</v>
      </c>
      <c r="C135" s="7"/>
      <c r="D135" s="8"/>
      <c r="E135" s="10"/>
      <c r="F135" s="212">
        <v>0.0</v>
      </c>
      <c r="G135" s="8"/>
      <c r="H135" s="10"/>
      <c r="I135" s="204" t="s">
        <v>263</v>
      </c>
      <c r="J135" s="7"/>
      <c r="K135" s="7"/>
      <c r="L135" s="7"/>
      <c r="M135" s="7"/>
      <c r="N135" s="8"/>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ht="14.25" customHeight="1">
      <c r="A136" s="1"/>
      <c r="B136" s="208"/>
      <c r="C136" s="209"/>
      <c r="D136" s="166"/>
      <c r="E136" s="10"/>
      <c r="F136" s="214"/>
      <c r="G136" s="214"/>
      <c r="H136" s="10"/>
      <c r="I136" s="211"/>
      <c r="J136" s="189"/>
      <c r="K136" s="189"/>
      <c r="L136" s="189"/>
      <c r="M136" s="189"/>
      <c r="N136" s="169"/>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ht="14.25" customHeight="1">
      <c r="A137" s="1"/>
      <c r="B137" s="146" t="s">
        <v>272</v>
      </c>
      <c r="C137" s="7"/>
      <c r="D137" s="8"/>
      <c r="E137" s="10"/>
      <c r="F137" s="215">
        <f>F133+F135</f>
        <v>1</v>
      </c>
      <c r="G137" s="8"/>
      <c r="H137" s="10"/>
      <c r="I137" s="204" t="s">
        <v>273</v>
      </c>
      <c r="J137" s="7"/>
      <c r="K137" s="7"/>
      <c r="L137" s="7"/>
      <c r="M137" s="7"/>
      <c r="N137" s="8"/>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ht="14.25" customHeight="1">
      <c r="A139" s="1"/>
      <c r="B139" s="144" t="s">
        <v>274</v>
      </c>
      <c r="C139" s="7"/>
      <c r="D139" s="7"/>
      <c r="E139" s="7"/>
      <c r="F139" s="7"/>
      <c r="G139" s="7"/>
      <c r="H139" s="7"/>
      <c r="I139" s="7"/>
      <c r="J139" s="7"/>
      <c r="K139" s="7"/>
      <c r="L139" s="7"/>
      <c r="M139" s="7"/>
      <c r="N139" s="8"/>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ht="33.0" customHeight="1">
      <c r="A141" s="42">
        <v>1.0</v>
      </c>
      <c r="B141" s="145" t="s">
        <v>275</v>
      </c>
      <c r="C141" s="7"/>
      <c r="D141" s="7"/>
      <c r="E141" s="7"/>
      <c r="F141" s="7"/>
      <c r="G141" s="7"/>
      <c r="H141" s="7"/>
      <c r="I141" s="7"/>
      <c r="J141" s="7"/>
      <c r="K141" s="7"/>
      <c r="L141" s="7"/>
      <c r="M141" s="7"/>
      <c r="N141" s="8"/>
      <c r="O141" s="10"/>
      <c r="P141" s="10"/>
      <c r="Q141" s="10"/>
      <c r="R141" s="10"/>
      <c r="S141" s="10"/>
      <c r="T141" s="10"/>
      <c r="U141" s="10"/>
      <c r="V141" s="10"/>
      <c r="W141" s="10"/>
      <c r="X141" s="9"/>
      <c r="Y141" s="1"/>
      <c r="Z141" s="1"/>
      <c r="AA141" s="1"/>
      <c r="AB141" s="1"/>
      <c r="AC141" s="1"/>
      <c r="AD141" s="1"/>
      <c r="AE141" s="1"/>
      <c r="AF141" s="1"/>
      <c r="AG141" s="1"/>
      <c r="AH141" s="1"/>
      <c r="AI141" s="1"/>
      <c r="AJ141" s="1"/>
      <c r="AK141" s="1"/>
      <c r="AL141" s="1"/>
      <c r="AM141" s="1"/>
      <c r="AN141" s="1"/>
    </row>
    <row r="142" ht="29.25" customHeight="1">
      <c r="A142" s="1"/>
      <c r="B142" s="10"/>
      <c r="C142" s="10"/>
      <c r="D142" s="10"/>
      <c r="E142" s="10"/>
      <c r="F142" s="10"/>
      <c r="G142" s="10"/>
      <c r="H142" s="10"/>
      <c r="I142" s="10"/>
      <c r="J142" s="10"/>
      <c r="K142" s="10"/>
      <c r="L142" s="10"/>
      <c r="M142" s="10"/>
      <c r="N142" s="10"/>
      <c r="O142" s="10"/>
      <c r="P142" s="10"/>
      <c r="Q142" s="10"/>
      <c r="R142" s="10"/>
      <c r="S142" s="10"/>
      <c r="T142" s="10"/>
      <c r="U142" s="10"/>
      <c r="V142" s="10"/>
      <c r="W142" s="10"/>
      <c r="X142" s="9"/>
      <c r="Y142" s="1"/>
      <c r="Z142" s="1"/>
      <c r="AA142" s="1"/>
      <c r="AB142" s="1"/>
      <c r="AC142" s="1"/>
      <c r="AD142" s="1"/>
      <c r="AE142" s="1"/>
      <c r="AF142" s="1"/>
      <c r="AG142" s="1"/>
      <c r="AH142" s="1"/>
      <c r="AI142" s="1"/>
      <c r="AJ142" s="1"/>
      <c r="AK142" s="1"/>
      <c r="AL142" s="1"/>
      <c r="AM142" s="1"/>
      <c r="AN142" s="1"/>
    </row>
    <row r="143" ht="50.25" customHeight="1">
      <c r="A143" s="42">
        <v>2.0</v>
      </c>
      <c r="B143" s="216" t="s">
        <v>276</v>
      </c>
      <c r="C143" s="7"/>
      <c r="D143" s="7"/>
      <c r="E143" s="7"/>
      <c r="F143" s="7"/>
      <c r="G143" s="7"/>
      <c r="H143" s="7"/>
      <c r="I143" s="7"/>
      <c r="J143" s="7"/>
      <c r="K143" s="7"/>
      <c r="L143" s="7"/>
      <c r="M143" s="7"/>
      <c r="N143" s="8"/>
      <c r="O143" s="10"/>
      <c r="P143" s="10"/>
      <c r="Q143" s="10"/>
      <c r="R143" s="10"/>
      <c r="S143" s="10"/>
      <c r="T143" s="10"/>
      <c r="U143" s="10"/>
      <c r="V143" s="10"/>
      <c r="W143" s="10"/>
      <c r="X143" s="9"/>
      <c r="Y143" s="1"/>
      <c r="Z143" s="1"/>
      <c r="AA143" s="1"/>
      <c r="AB143" s="1"/>
      <c r="AC143" s="1"/>
      <c r="AD143" s="1"/>
      <c r="AE143" s="1"/>
      <c r="AF143" s="1"/>
      <c r="AG143" s="1"/>
      <c r="AH143" s="1"/>
      <c r="AI143" s="1"/>
      <c r="AJ143" s="1"/>
      <c r="AK143" s="1"/>
      <c r="AL143" s="1"/>
      <c r="AM143" s="1"/>
      <c r="AN143" s="1"/>
    </row>
    <row r="144" ht="14.25" customHeight="1">
      <c r="A144" s="1"/>
      <c r="B144" s="10"/>
      <c r="C144" s="10"/>
      <c r="D144" s="10"/>
      <c r="E144" s="10"/>
      <c r="F144" s="10"/>
      <c r="G144" s="10"/>
      <c r="H144" s="10"/>
      <c r="I144" s="10"/>
      <c r="J144" s="10"/>
      <c r="K144" s="10"/>
      <c r="L144" s="10"/>
      <c r="M144" s="10"/>
      <c r="N144" s="10"/>
      <c r="O144" s="10"/>
      <c r="P144" s="10"/>
      <c r="Q144" s="10"/>
      <c r="R144" s="10"/>
      <c r="S144" s="10"/>
      <c r="T144" s="10"/>
      <c r="U144" s="10"/>
      <c r="V144" s="10"/>
      <c r="W144" s="10"/>
      <c r="X144" s="9"/>
      <c r="Y144" s="1"/>
      <c r="Z144" s="1"/>
      <c r="AA144" s="1"/>
      <c r="AB144" s="1"/>
      <c r="AC144" s="1"/>
      <c r="AD144" s="1"/>
      <c r="AE144" s="1"/>
      <c r="AF144" s="1"/>
      <c r="AG144" s="1"/>
      <c r="AH144" s="1"/>
      <c r="AI144" s="1"/>
      <c r="AJ144" s="1"/>
      <c r="AK144" s="1"/>
      <c r="AL144" s="1"/>
      <c r="AM144" s="1"/>
      <c r="AN144" s="1"/>
    </row>
    <row r="145" ht="33.0" customHeight="1">
      <c r="A145" s="42">
        <v>3.0</v>
      </c>
      <c r="B145" s="217" t="s">
        <v>277</v>
      </c>
      <c r="C145" s="7"/>
      <c r="D145" s="7"/>
      <c r="E145" s="7"/>
      <c r="F145" s="7"/>
      <c r="G145" s="7"/>
      <c r="H145" s="7"/>
      <c r="I145" s="7"/>
      <c r="J145" s="7"/>
      <c r="K145" s="7"/>
      <c r="L145" s="7"/>
      <c r="M145" s="7"/>
      <c r="N145" s="8"/>
      <c r="O145" s="10"/>
      <c r="P145" s="10"/>
      <c r="Q145" s="10"/>
      <c r="R145" s="10"/>
      <c r="S145" s="10"/>
      <c r="T145" s="10"/>
      <c r="U145" s="10"/>
      <c r="V145" s="10"/>
      <c r="W145" s="10"/>
      <c r="X145" s="9"/>
      <c r="Y145" s="1"/>
      <c r="Z145" s="1"/>
      <c r="AA145" s="1"/>
      <c r="AB145" s="1"/>
      <c r="AC145" s="1"/>
      <c r="AD145" s="1"/>
      <c r="AE145" s="1"/>
      <c r="AF145" s="1"/>
      <c r="AG145" s="1"/>
      <c r="AH145" s="1"/>
      <c r="AI145" s="1"/>
      <c r="AJ145" s="1"/>
      <c r="AK145" s="1"/>
      <c r="AL145" s="1"/>
      <c r="AM145" s="1"/>
      <c r="AN145" s="1"/>
    </row>
    <row r="146" ht="14.25" customHeight="1">
      <c r="A146" s="1"/>
      <c r="B146" s="218"/>
      <c r="C146" s="189"/>
      <c r="D146" s="189"/>
      <c r="E146" s="189"/>
      <c r="F146" s="189"/>
      <c r="G146" s="189"/>
      <c r="H146" s="189"/>
      <c r="I146" s="189"/>
      <c r="J146" s="189"/>
      <c r="K146" s="189"/>
      <c r="L146" s="189"/>
      <c r="M146" s="189"/>
      <c r="N146" s="169"/>
      <c r="O146" s="10"/>
      <c r="P146" s="10"/>
      <c r="Q146" s="10"/>
      <c r="R146" s="10"/>
      <c r="S146" s="10"/>
      <c r="T146" s="10"/>
      <c r="U146" s="10"/>
      <c r="V146" s="10"/>
      <c r="W146" s="10"/>
      <c r="X146" s="9"/>
      <c r="Y146" s="1"/>
      <c r="Z146" s="1"/>
      <c r="AA146" s="1"/>
      <c r="AB146" s="1"/>
      <c r="AC146" s="1"/>
      <c r="AD146" s="1"/>
      <c r="AE146" s="1"/>
      <c r="AF146" s="1"/>
      <c r="AG146" s="1"/>
      <c r="AH146" s="1"/>
      <c r="AI146" s="1"/>
      <c r="AJ146" s="1"/>
      <c r="AK146" s="1"/>
      <c r="AL146" s="1"/>
      <c r="AM146" s="1"/>
      <c r="AN146" s="1"/>
    </row>
    <row r="147" ht="62.25" customHeight="1">
      <c r="A147" s="1"/>
      <c r="B147" s="151" t="s">
        <v>278</v>
      </c>
      <c r="C147" s="8"/>
      <c r="D147" s="10"/>
      <c r="E147" s="219">
        <v>20948.0</v>
      </c>
      <c r="F147" s="8"/>
      <c r="G147" s="10"/>
      <c r="H147" s="220" t="s">
        <v>279</v>
      </c>
      <c r="I147" s="7"/>
      <c r="J147" s="7"/>
      <c r="K147" s="7"/>
      <c r="L147" s="7"/>
      <c r="M147" s="7"/>
      <c r="N147" s="8"/>
      <c r="O147" s="10"/>
      <c r="P147" s="221" t="s">
        <v>280</v>
      </c>
      <c r="Q147" s="148"/>
      <c r="R147" s="148"/>
      <c r="S147" s="148"/>
      <c r="T147" s="148"/>
      <c r="U147" s="148"/>
      <c r="V147" s="148"/>
      <c r="W147" s="149"/>
      <c r="X147" s="9"/>
      <c r="Y147" s="1"/>
      <c r="Z147" s="1"/>
      <c r="AA147" s="1"/>
      <c r="AB147" s="1"/>
      <c r="AC147" s="1"/>
      <c r="AD147" s="1"/>
      <c r="AE147" s="1"/>
      <c r="AF147" s="1"/>
      <c r="AG147" s="1"/>
      <c r="AH147" s="1"/>
      <c r="AI147" s="1"/>
      <c r="AJ147" s="1"/>
      <c r="AK147" s="1"/>
      <c r="AL147" s="1"/>
      <c r="AM147" s="1"/>
      <c r="AN147" s="1"/>
    </row>
    <row r="148" ht="14.25" customHeight="1">
      <c r="A148" s="1"/>
      <c r="B148" s="10"/>
      <c r="C148" s="10"/>
      <c r="D148" s="10"/>
      <c r="E148" s="10"/>
      <c r="F148" s="10"/>
      <c r="G148" s="10"/>
      <c r="H148" s="10"/>
      <c r="I148" s="10"/>
      <c r="J148" s="10"/>
      <c r="K148" s="10"/>
      <c r="L148" s="10"/>
      <c r="M148" s="10"/>
      <c r="N148" s="10"/>
      <c r="O148" s="10"/>
      <c r="P148" s="222"/>
      <c r="W148" s="223"/>
      <c r="X148" s="9"/>
      <c r="Y148" s="1"/>
      <c r="Z148" s="1"/>
      <c r="AA148" s="1"/>
      <c r="AB148" s="1"/>
      <c r="AC148" s="1"/>
      <c r="AD148" s="1"/>
      <c r="AE148" s="1"/>
      <c r="AF148" s="1"/>
      <c r="AG148" s="1"/>
      <c r="AH148" s="1"/>
      <c r="AI148" s="1"/>
      <c r="AJ148" s="1"/>
      <c r="AK148" s="1"/>
      <c r="AL148" s="1"/>
      <c r="AM148" s="1"/>
      <c r="AN148" s="1"/>
    </row>
    <row r="149" ht="14.25" customHeight="1">
      <c r="A149" s="1"/>
      <c r="B149" s="10"/>
      <c r="C149" s="10"/>
      <c r="D149" s="10"/>
      <c r="E149" s="10"/>
      <c r="F149" s="10"/>
      <c r="G149" s="10"/>
      <c r="H149" s="10"/>
      <c r="I149" s="10"/>
      <c r="J149" s="10"/>
      <c r="K149" s="10"/>
      <c r="L149" s="10"/>
      <c r="M149" s="10"/>
      <c r="N149" s="10"/>
      <c r="O149" s="10"/>
      <c r="P149" s="222"/>
      <c r="W149" s="223"/>
      <c r="X149" s="9"/>
      <c r="Y149" s="1"/>
      <c r="Z149" s="1"/>
      <c r="AA149" s="1"/>
      <c r="AB149" s="1"/>
      <c r="AC149" s="1"/>
      <c r="AD149" s="1"/>
      <c r="AE149" s="1"/>
      <c r="AF149" s="1"/>
      <c r="AG149" s="1"/>
      <c r="AH149" s="1"/>
      <c r="AI149" s="1"/>
      <c r="AJ149" s="1"/>
      <c r="AK149" s="1"/>
      <c r="AL149" s="1"/>
      <c r="AM149" s="1"/>
      <c r="AN149" s="1"/>
    </row>
    <row r="150" ht="14.25" customHeight="1">
      <c r="A150" s="1"/>
      <c r="B150" s="10"/>
      <c r="C150" s="10"/>
      <c r="D150" s="10"/>
      <c r="E150" s="10"/>
      <c r="F150" s="10"/>
      <c r="G150" s="146" t="s">
        <v>281</v>
      </c>
      <c r="H150" s="7"/>
      <c r="I150" s="7"/>
      <c r="J150" s="7"/>
      <c r="K150" s="7"/>
      <c r="L150" s="7"/>
      <c r="M150" s="7"/>
      <c r="N150" s="8"/>
      <c r="O150" s="10"/>
      <c r="P150" s="153"/>
      <c r="Q150" s="154"/>
      <c r="R150" s="154"/>
      <c r="S150" s="154"/>
      <c r="T150" s="154"/>
      <c r="U150" s="154"/>
      <c r="V150" s="154"/>
      <c r="W150" s="155"/>
      <c r="X150" s="9"/>
      <c r="Y150" s="1"/>
      <c r="Z150" s="1"/>
      <c r="AA150" s="1"/>
      <c r="AB150" s="1"/>
      <c r="AC150" s="1"/>
      <c r="AD150" s="1"/>
      <c r="AE150" s="1"/>
      <c r="AF150" s="1"/>
      <c r="AG150" s="1"/>
      <c r="AH150" s="1"/>
      <c r="AI150" s="1"/>
      <c r="AJ150" s="1"/>
      <c r="AK150" s="1"/>
      <c r="AL150" s="1"/>
      <c r="AM150" s="1"/>
      <c r="AN150" s="1"/>
    </row>
    <row r="151" ht="14.25" customHeight="1">
      <c r="A151" s="1"/>
      <c r="B151" s="224" t="s">
        <v>282</v>
      </c>
      <c r="C151" s="8"/>
      <c r="D151" s="10"/>
      <c r="E151" s="110" t="s">
        <v>283</v>
      </c>
      <c r="F151" s="10"/>
      <c r="G151" s="10"/>
      <c r="H151" s="10"/>
      <c r="I151" s="10"/>
      <c r="J151" s="10"/>
      <c r="K151" s="10"/>
      <c r="L151" s="10"/>
      <c r="M151" s="10"/>
      <c r="N151" s="10"/>
      <c r="O151" s="10"/>
      <c r="P151" s="10"/>
      <c r="Q151" s="10"/>
      <c r="R151" s="10"/>
      <c r="S151" s="10"/>
      <c r="T151" s="10"/>
      <c r="U151" s="10"/>
      <c r="V151" s="10"/>
      <c r="W151" s="10"/>
      <c r="X151" s="9"/>
      <c r="Y151" s="1"/>
      <c r="Z151" s="1"/>
      <c r="AA151" s="1"/>
      <c r="AB151" s="1"/>
      <c r="AC151" s="1"/>
      <c r="AD151" s="1"/>
      <c r="AE151" s="1"/>
      <c r="AF151" s="1"/>
      <c r="AG151" s="1"/>
      <c r="AH151" s="1"/>
      <c r="AI151" s="1"/>
      <c r="AJ151" s="1"/>
      <c r="AK151" s="1"/>
      <c r="AL151" s="1"/>
      <c r="AM151" s="1"/>
      <c r="AN151" s="1"/>
    </row>
    <row r="152" ht="38.25" customHeight="1">
      <c r="A152" s="1"/>
      <c r="B152" s="10"/>
      <c r="C152" s="10"/>
      <c r="D152" s="10"/>
      <c r="E152" s="10"/>
      <c r="F152" s="225"/>
      <c r="G152" s="226">
        <v>43465.0</v>
      </c>
      <c r="H152" s="8"/>
      <c r="I152" s="227"/>
      <c r="J152" s="226">
        <v>43830.0</v>
      </c>
      <c r="K152" s="8"/>
      <c r="L152" s="227"/>
      <c r="M152" s="226">
        <v>44196.0</v>
      </c>
      <c r="N152" s="8"/>
      <c r="O152" s="10"/>
      <c r="P152" s="228" t="s">
        <v>284</v>
      </c>
      <c r="Q152" s="7"/>
      <c r="R152" s="7"/>
      <c r="S152" s="7"/>
      <c r="T152" s="7"/>
      <c r="U152" s="7"/>
      <c r="V152" s="7"/>
      <c r="W152" s="8"/>
      <c r="X152" s="9"/>
      <c r="Y152" s="1"/>
      <c r="Z152" s="1"/>
      <c r="AA152" s="1"/>
      <c r="AB152" s="1"/>
      <c r="AC152" s="1"/>
      <c r="AD152" s="1"/>
      <c r="AE152" s="1"/>
      <c r="AF152" s="1"/>
      <c r="AG152" s="1"/>
      <c r="AH152" s="1"/>
      <c r="AI152" s="1"/>
      <c r="AJ152" s="1"/>
      <c r="AK152" s="1"/>
      <c r="AL152" s="1"/>
      <c r="AM152" s="1"/>
      <c r="AN152" s="1"/>
    </row>
    <row r="153" ht="14.25" customHeight="1">
      <c r="A153" s="1"/>
      <c r="B153" s="10"/>
      <c r="C153" s="10"/>
      <c r="D153" s="10"/>
      <c r="E153" s="10"/>
      <c r="F153" s="10"/>
      <c r="G153" s="229"/>
      <c r="H153" s="157"/>
      <c r="I153" s="10"/>
      <c r="J153" s="229"/>
      <c r="K153" s="157"/>
      <c r="L153" s="10"/>
      <c r="M153" s="229"/>
      <c r="N153" s="157"/>
      <c r="O153" s="10"/>
      <c r="P153" s="230"/>
      <c r="Q153" s="189"/>
      <c r="R153" s="189"/>
      <c r="S153" s="189"/>
      <c r="T153" s="189"/>
      <c r="U153" s="189"/>
      <c r="V153" s="189"/>
      <c r="W153" s="169"/>
      <c r="X153" s="9"/>
      <c r="Y153" s="1"/>
      <c r="Z153" s="1"/>
      <c r="AA153" s="1"/>
      <c r="AB153" s="1"/>
      <c r="AC153" s="1"/>
      <c r="AD153" s="1"/>
      <c r="AE153" s="1"/>
      <c r="AF153" s="1"/>
      <c r="AG153" s="1"/>
      <c r="AH153" s="1"/>
      <c r="AI153" s="1"/>
      <c r="AJ153" s="1"/>
      <c r="AK153" s="1"/>
      <c r="AL153" s="1"/>
      <c r="AM153" s="1"/>
      <c r="AN153" s="1"/>
    </row>
    <row r="154" ht="49.5" customHeight="1">
      <c r="A154" s="1"/>
      <c r="B154" s="158" t="s">
        <v>285</v>
      </c>
      <c r="C154" s="8"/>
      <c r="D154" s="10"/>
      <c r="E154" s="231">
        <f>('Financial Statements'!F6-'Financial Statements'!E6)/'Financial Statements'!E6</f>
        <v>1.042142999</v>
      </c>
      <c r="F154" s="50"/>
      <c r="G154" s="232"/>
      <c r="H154" s="8"/>
      <c r="I154" s="233"/>
      <c r="J154" s="232"/>
      <c r="K154" s="8"/>
      <c r="L154" s="233"/>
      <c r="M154" s="232"/>
      <c r="N154" s="8"/>
      <c r="O154" s="10"/>
      <c r="P154" s="228" t="s">
        <v>286</v>
      </c>
      <c r="Q154" s="7"/>
      <c r="R154" s="7"/>
      <c r="S154" s="7"/>
      <c r="T154" s="7"/>
      <c r="U154" s="7"/>
      <c r="V154" s="7"/>
      <c r="W154" s="8"/>
      <c r="X154" s="9"/>
      <c r="Y154" s="1"/>
      <c r="Z154" s="1"/>
      <c r="AA154" s="1"/>
      <c r="AB154" s="1"/>
      <c r="AC154" s="1"/>
      <c r="AD154" s="1"/>
      <c r="AE154" s="1"/>
      <c r="AF154" s="1"/>
      <c r="AG154" s="1"/>
      <c r="AH154" s="1"/>
      <c r="AI154" s="1"/>
      <c r="AJ154" s="1"/>
      <c r="AK154" s="1"/>
      <c r="AL154" s="1"/>
      <c r="AM154" s="1"/>
      <c r="AN154" s="1"/>
    </row>
    <row r="155" ht="14.25" customHeight="1">
      <c r="A155" s="1"/>
      <c r="B155" s="202"/>
      <c r="C155" s="169"/>
      <c r="D155" s="10"/>
      <c r="E155" s="234"/>
      <c r="F155" s="50"/>
      <c r="G155" s="235"/>
      <c r="H155" s="157"/>
      <c r="I155" s="233"/>
      <c r="J155" s="235"/>
      <c r="K155" s="157"/>
      <c r="L155" s="233"/>
      <c r="M155" s="235"/>
      <c r="N155" s="157"/>
      <c r="O155" s="10"/>
      <c r="P155" s="230"/>
      <c r="Q155" s="189"/>
      <c r="R155" s="189"/>
      <c r="S155" s="189"/>
      <c r="T155" s="189"/>
      <c r="U155" s="189"/>
      <c r="V155" s="189"/>
      <c r="W155" s="169"/>
      <c r="X155" s="9"/>
      <c r="Y155" s="1"/>
      <c r="Z155" s="1"/>
      <c r="AA155" s="1"/>
      <c r="AB155" s="1"/>
      <c r="AC155" s="1"/>
      <c r="AD155" s="1"/>
      <c r="AE155" s="1"/>
      <c r="AF155" s="1"/>
      <c r="AG155" s="1"/>
      <c r="AH155" s="1"/>
      <c r="AI155" s="1"/>
      <c r="AJ155" s="1"/>
      <c r="AK155" s="1"/>
      <c r="AL155" s="1"/>
      <c r="AM155" s="1"/>
      <c r="AN155" s="1"/>
    </row>
    <row r="156" ht="46.5" customHeight="1">
      <c r="A156" s="1"/>
      <c r="B156" s="158" t="s">
        <v>207</v>
      </c>
      <c r="C156" s="8"/>
      <c r="D156" s="10"/>
      <c r="E156" s="231">
        <f>'Financial Statements'!$F7/'Financial Statements'!F6</f>
        <v>0.5226043406</v>
      </c>
      <c r="F156" s="50"/>
      <c r="G156" s="232"/>
      <c r="H156" s="8"/>
      <c r="I156" s="233"/>
      <c r="J156" s="232"/>
      <c r="K156" s="8"/>
      <c r="L156" s="233"/>
      <c r="M156" s="232"/>
      <c r="N156" s="8"/>
      <c r="O156" s="10"/>
      <c r="P156" s="228" t="s">
        <v>287</v>
      </c>
      <c r="Q156" s="7"/>
      <c r="R156" s="7"/>
      <c r="S156" s="7"/>
      <c r="T156" s="7"/>
      <c r="U156" s="7"/>
      <c r="V156" s="7"/>
      <c r="W156" s="8"/>
      <c r="X156" s="9"/>
      <c r="Y156" s="1"/>
      <c r="Z156" s="1"/>
      <c r="AA156" s="1"/>
      <c r="AB156" s="1"/>
      <c r="AC156" s="1"/>
      <c r="AD156" s="1"/>
      <c r="AE156" s="1"/>
      <c r="AF156" s="1"/>
      <c r="AG156" s="1"/>
      <c r="AH156" s="1"/>
      <c r="AI156" s="1"/>
      <c r="AJ156" s="1"/>
      <c r="AK156" s="1"/>
      <c r="AL156" s="1"/>
      <c r="AM156" s="1"/>
      <c r="AN156" s="1"/>
    </row>
    <row r="157" ht="14.25" customHeight="1">
      <c r="A157" s="1"/>
      <c r="B157" s="202"/>
      <c r="C157" s="169"/>
      <c r="D157" s="10"/>
      <c r="E157" s="234"/>
      <c r="F157" s="50"/>
      <c r="G157" s="235"/>
      <c r="H157" s="157"/>
      <c r="I157" s="233"/>
      <c r="J157" s="235"/>
      <c r="K157" s="157"/>
      <c r="L157" s="233"/>
      <c r="M157" s="235"/>
      <c r="N157" s="157"/>
      <c r="O157" s="10"/>
      <c r="P157" s="230"/>
      <c r="Q157" s="189"/>
      <c r="R157" s="189"/>
      <c r="S157" s="189"/>
      <c r="T157" s="189"/>
      <c r="U157" s="189"/>
      <c r="V157" s="189"/>
      <c r="W157" s="169"/>
      <c r="X157" s="9"/>
      <c r="Y157" s="1"/>
      <c r="Z157" s="1"/>
      <c r="AA157" s="1"/>
      <c r="AB157" s="1"/>
      <c r="AC157" s="1"/>
      <c r="AD157" s="1"/>
      <c r="AE157" s="1"/>
      <c r="AF157" s="1"/>
      <c r="AG157" s="1"/>
      <c r="AH157" s="1"/>
      <c r="AI157" s="1"/>
      <c r="AJ157" s="1"/>
      <c r="AK157" s="1"/>
      <c r="AL157" s="1"/>
      <c r="AM157" s="1"/>
      <c r="AN157" s="1"/>
    </row>
    <row r="158" ht="46.5" customHeight="1">
      <c r="A158" s="1"/>
      <c r="B158" s="158" t="s">
        <v>288</v>
      </c>
      <c r="C158" s="8"/>
      <c r="D158" s="10"/>
      <c r="E158" s="231">
        <f>'Financial Statements'!$F9/'Financial Statements'!F6</f>
        <v>0.1648125407</v>
      </c>
      <c r="F158" s="50"/>
      <c r="G158" s="232"/>
      <c r="H158" s="8"/>
      <c r="I158" s="233"/>
      <c r="J158" s="232"/>
      <c r="K158" s="8"/>
      <c r="L158" s="233"/>
      <c r="M158" s="232"/>
      <c r="N158" s="8"/>
      <c r="O158" s="10"/>
      <c r="P158" s="228" t="s">
        <v>289</v>
      </c>
      <c r="Q158" s="7"/>
      <c r="R158" s="7"/>
      <c r="S158" s="7"/>
      <c r="T158" s="7"/>
      <c r="U158" s="7"/>
      <c r="V158" s="7"/>
      <c r="W158" s="8"/>
      <c r="X158" s="9"/>
      <c r="Y158" s="1"/>
      <c r="Z158" s="1"/>
      <c r="AA158" s="1"/>
      <c r="AB158" s="1"/>
      <c r="AC158" s="1"/>
      <c r="AD158" s="1"/>
      <c r="AE158" s="1"/>
      <c r="AF158" s="1"/>
      <c r="AG158" s="1"/>
      <c r="AH158" s="1"/>
      <c r="AI158" s="1"/>
      <c r="AJ158" s="1"/>
      <c r="AK158" s="1"/>
      <c r="AL158" s="1"/>
      <c r="AM158" s="1"/>
      <c r="AN158" s="1"/>
    </row>
    <row r="159" ht="14.25" customHeight="1">
      <c r="A159" s="1"/>
      <c r="B159" s="202"/>
      <c r="C159" s="169"/>
      <c r="D159" s="10"/>
      <c r="E159" s="234"/>
      <c r="F159" s="50"/>
      <c r="G159" s="235"/>
      <c r="H159" s="157"/>
      <c r="I159" s="233"/>
      <c r="J159" s="235"/>
      <c r="K159" s="157"/>
      <c r="L159" s="233"/>
      <c r="M159" s="235"/>
      <c r="N159" s="157"/>
      <c r="O159" s="10"/>
      <c r="P159" s="230"/>
      <c r="Q159" s="189"/>
      <c r="R159" s="189"/>
      <c r="S159" s="189"/>
      <c r="T159" s="189"/>
      <c r="U159" s="189"/>
      <c r="V159" s="189"/>
      <c r="W159" s="169"/>
      <c r="X159" s="9"/>
      <c r="Y159" s="1"/>
      <c r="Z159" s="1"/>
      <c r="AA159" s="1"/>
      <c r="AB159" s="1"/>
      <c r="AC159" s="1"/>
      <c r="AD159" s="1"/>
      <c r="AE159" s="1"/>
      <c r="AF159" s="1"/>
      <c r="AG159" s="1"/>
      <c r="AH159" s="1"/>
      <c r="AI159" s="1"/>
      <c r="AJ159" s="1"/>
      <c r="AK159" s="1"/>
      <c r="AL159" s="1"/>
      <c r="AM159" s="1"/>
      <c r="AN159" s="1"/>
    </row>
    <row r="160" ht="114.0" customHeight="1">
      <c r="A160" s="1"/>
      <c r="B160" s="158" t="s">
        <v>209</v>
      </c>
      <c r="C160" s="8"/>
      <c r="D160" s="10"/>
      <c r="E160" s="236">
        <f>'Financial Statements'!$F11</f>
        <v>-127000</v>
      </c>
      <c r="F160" s="50"/>
      <c r="G160" s="237"/>
      <c r="H160" s="8"/>
      <c r="I160" s="238"/>
      <c r="J160" s="237"/>
      <c r="K160" s="8"/>
      <c r="L160" s="167"/>
      <c r="M160" s="237"/>
      <c r="N160" s="8"/>
      <c r="O160" s="10"/>
      <c r="P160" s="182" t="s">
        <v>290</v>
      </c>
      <c r="Q160" s="7"/>
      <c r="R160" s="7"/>
      <c r="S160" s="7"/>
      <c r="T160" s="7"/>
      <c r="U160" s="7"/>
      <c r="V160" s="7"/>
      <c r="W160" s="8"/>
      <c r="X160" s="9"/>
      <c r="Y160" s="1"/>
      <c r="Z160" s="1"/>
      <c r="AA160" s="1"/>
      <c r="AB160" s="1"/>
      <c r="AC160" s="1"/>
      <c r="AD160" s="1"/>
      <c r="AE160" s="1"/>
      <c r="AF160" s="1"/>
      <c r="AG160" s="1"/>
      <c r="AH160" s="1"/>
      <c r="AI160" s="1"/>
      <c r="AJ160" s="1"/>
      <c r="AK160" s="1"/>
      <c r="AL160" s="1"/>
      <c r="AM160" s="1"/>
      <c r="AN160" s="1"/>
    </row>
    <row r="161" ht="14.25" customHeight="1">
      <c r="A161" s="1"/>
      <c r="B161" s="202"/>
      <c r="C161" s="169"/>
      <c r="D161" s="10"/>
      <c r="E161" s="239"/>
      <c r="F161" s="50"/>
      <c r="G161" s="235"/>
      <c r="H161" s="157"/>
      <c r="I161" s="233"/>
      <c r="J161" s="235"/>
      <c r="K161" s="157"/>
      <c r="L161" s="233"/>
      <c r="M161" s="235"/>
      <c r="N161" s="157"/>
      <c r="O161" s="10"/>
      <c r="P161" s="218"/>
      <c r="Q161" s="189"/>
      <c r="R161" s="189"/>
      <c r="S161" s="189"/>
      <c r="T161" s="189"/>
      <c r="U161" s="189"/>
      <c r="V161" s="189"/>
      <c r="W161" s="169"/>
      <c r="X161" s="9"/>
      <c r="Y161" s="1"/>
      <c r="Z161" s="1"/>
      <c r="AA161" s="1"/>
      <c r="AB161" s="1"/>
      <c r="AC161" s="1"/>
      <c r="AD161" s="1"/>
      <c r="AE161" s="1"/>
      <c r="AF161" s="1"/>
      <c r="AG161" s="1"/>
      <c r="AH161" s="1"/>
      <c r="AI161" s="1"/>
      <c r="AJ161" s="1"/>
      <c r="AK161" s="1"/>
      <c r="AL161" s="1"/>
      <c r="AM161" s="1"/>
      <c r="AN161" s="1"/>
    </row>
    <row r="162" ht="46.5" customHeight="1">
      <c r="A162" s="1"/>
      <c r="B162" s="158" t="s">
        <v>213</v>
      </c>
      <c r="C162" s="8"/>
      <c r="D162" s="10"/>
      <c r="E162" s="231">
        <f>'Financial Statements'!$F13/'Financial Statements'!F12</f>
        <v>0.1582435162</v>
      </c>
      <c r="F162" s="50"/>
      <c r="G162" s="232"/>
      <c r="H162" s="8"/>
      <c r="I162" s="233"/>
      <c r="J162" s="232"/>
      <c r="K162" s="8"/>
      <c r="L162" s="233"/>
      <c r="M162" s="232"/>
      <c r="N162" s="8"/>
      <c r="O162" s="10"/>
      <c r="P162" s="228" t="s">
        <v>291</v>
      </c>
      <c r="Q162" s="7"/>
      <c r="R162" s="7"/>
      <c r="S162" s="7"/>
      <c r="T162" s="7"/>
      <c r="U162" s="7"/>
      <c r="V162" s="7"/>
      <c r="W162" s="8"/>
      <c r="X162" s="9"/>
      <c r="Y162" s="1"/>
      <c r="Z162" s="1"/>
      <c r="AA162" s="1"/>
      <c r="AB162" s="1"/>
      <c r="AC162" s="1"/>
      <c r="AD162" s="1"/>
      <c r="AE162" s="1"/>
      <c r="AF162" s="1"/>
      <c r="AG162" s="1"/>
      <c r="AH162" s="1"/>
      <c r="AI162" s="1"/>
      <c r="AJ162" s="1"/>
      <c r="AK162" s="1"/>
      <c r="AL162" s="1"/>
      <c r="AM162" s="1"/>
      <c r="AN162" s="1"/>
    </row>
    <row r="163" ht="14.25" customHeight="1">
      <c r="A163" s="1"/>
      <c r="B163" s="202"/>
      <c r="C163" s="169"/>
      <c r="D163" s="10"/>
      <c r="E163" s="240"/>
      <c r="F163" s="50"/>
      <c r="G163" s="235"/>
      <c r="H163" s="157"/>
      <c r="I163" s="233"/>
      <c r="J163" s="235"/>
      <c r="K163" s="157"/>
      <c r="L163" s="233"/>
      <c r="M163" s="235"/>
      <c r="N163" s="157"/>
      <c r="O163" s="10"/>
      <c r="P163" s="230"/>
      <c r="Q163" s="189"/>
      <c r="R163" s="189"/>
      <c r="S163" s="189"/>
      <c r="T163" s="189"/>
      <c r="U163" s="189"/>
      <c r="V163" s="189"/>
      <c r="W163" s="169"/>
      <c r="X163" s="9"/>
      <c r="Y163" s="1"/>
      <c r="Z163" s="1"/>
      <c r="AA163" s="1"/>
      <c r="AB163" s="1"/>
      <c r="AC163" s="1"/>
      <c r="AD163" s="1"/>
      <c r="AE163" s="1"/>
      <c r="AF163" s="1"/>
      <c r="AG163" s="1"/>
      <c r="AH163" s="1"/>
      <c r="AI163" s="1"/>
      <c r="AJ163" s="1"/>
      <c r="AK163" s="1"/>
      <c r="AL163" s="1"/>
      <c r="AM163" s="1"/>
      <c r="AN163" s="1"/>
    </row>
    <row r="164" ht="35.25" customHeight="1">
      <c r="A164" s="1"/>
      <c r="B164" s="158" t="s">
        <v>292</v>
      </c>
      <c r="C164" s="8"/>
      <c r="D164" s="10"/>
      <c r="E164" s="241">
        <f>'Financial Statements'!$F14</f>
        <v>0</v>
      </c>
      <c r="F164" s="50"/>
      <c r="G164" s="237"/>
      <c r="H164" s="8"/>
      <c r="I164" s="167"/>
      <c r="J164" s="237"/>
      <c r="K164" s="8"/>
      <c r="L164" s="167"/>
      <c r="M164" s="237"/>
      <c r="N164" s="8"/>
      <c r="O164" s="10"/>
      <c r="P164" s="228" t="s">
        <v>293</v>
      </c>
      <c r="Q164" s="7"/>
      <c r="R164" s="7"/>
      <c r="S164" s="7"/>
      <c r="T164" s="7"/>
      <c r="U164" s="7"/>
      <c r="V164" s="7"/>
      <c r="W164" s="8"/>
      <c r="X164" s="9"/>
      <c r="Y164" s="1"/>
      <c r="Z164" s="1"/>
      <c r="AA164" s="1"/>
      <c r="AB164" s="1"/>
      <c r="AC164" s="1"/>
      <c r="AD164" s="1"/>
      <c r="AE164" s="1"/>
      <c r="AF164" s="1"/>
      <c r="AG164" s="1"/>
      <c r="AH164" s="1"/>
      <c r="AI164" s="1"/>
      <c r="AJ164" s="1"/>
      <c r="AK164" s="1"/>
      <c r="AL164" s="1"/>
      <c r="AM164" s="1"/>
      <c r="AN164" s="1"/>
    </row>
    <row r="165" ht="14.25" customHeight="1">
      <c r="A165" s="1"/>
      <c r="B165" s="211"/>
      <c r="C165" s="169"/>
      <c r="D165" s="10"/>
      <c r="E165" s="89"/>
      <c r="F165" s="10"/>
      <c r="G165" s="186"/>
      <c r="H165" s="166"/>
      <c r="I165" s="10"/>
      <c r="J165" s="186"/>
      <c r="K165" s="166"/>
      <c r="L165" s="10"/>
      <c r="M165" s="186"/>
      <c r="N165" s="166"/>
      <c r="O165" s="10"/>
      <c r="P165" s="10"/>
      <c r="Q165" s="10"/>
      <c r="R165" s="10"/>
      <c r="S165" s="10"/>
      <c r="T165" s="10"/>
      <c r="U165" s="10"/>
      <c r="V165" s="10"/>
      <c r="W165" s="10"/>
      <c r="X165" s="9"/>
      <c r="Y165" s="1"/>
      <c r="Z165" s="1"/>
      <c r="AA165" s="1"/>
      <c r="AB165" s="1"/>
      <c r="AC165" s="1"/>
      <c r="AD165" s="1"/>
      <c r="AE165" s="1"/>
      <c r="AF165" s="1"/>
      <c r="AG165" s="1"/>
      <c r="AH165" s="1"/>
      <c r="AI165" s="1"/>
      <c r="AJ165" s="1"/>
      <c r="AK165" s="1"/>
      <c r="AL165" s="1"/>
      <c r="AM165" s="1"/>
      <c r="AN165" s="1"/>
    </row>
    <row r="166" ht="14.25" customHeight="1">
      <c r="A166" s="1"/>
      <c r="B166" s="10"/>
      <c r="C166" s="10"/>
      <c r="D166" s="10"/>
      <c r="E166" s="10"/>
      <c r="F166" s="10"/>
      <c r="G166" s="10"/>
      <c r="H166" s="10"/>
      <c r="I166" s="10"/>
      <c r="J166" s="10"/>
      <c r="K166" s="10"/>
      <c r="L166" s="10"/>
      <c r="M166" s="10"/>
      <c r="N166" s="10"/>
      <c r="O166" s="10"/>
      <c r="P166" s="10"/>
      <c r="Q166" s="10"/>
      <c r="R166" s="10"/>
      <c r="S166" s="10"/>
      <c r="T166" s="10"/>
      <c r="U166" s="10"/>
      <c r="V166" s="10"/>
      <c r="W166" s="10"/>
      <c r="X166" s="9"/>
      <c r="Y166" s="1"/>
      <c r="Z166" s="1"/>
      <c r="AA166" s="1"/>
      <c r="AB166" s="1"/>
      <c r="AC166" s="1"/>
      <c r="AD166" s="1"/>
      <c r="AE166" s="1"/>
      <c r="AF166" s="1"/>
      <c r="AG166" s="1"/>
      <c r="AH166" s="1"/>
      <c r="AI166" s="1"/>
      <c r="AJ166" s="1"/>
      <c r="AK166" s="1"/>
      <c r="AL166" s="1"/>
      <c r="AM166" s="1"/>
      <c r="AN166" s="1"/>
    </row>
    <row r="167" ht="14.25" customHeight="1">
      <c r="A167" s="1"/>
      <c r="B167" s="211"/>
      <c r="C167" s="169"/>
      <c r="D167" s="10"/>
      <c r="E167" s="89"/>
      <c r="F167" s="10"/>
      <c r="G167" s="211"/>
      <c r="H167" s="169"/>
      <c r="I167" s="10"/>
      <c r="J167" s="211"/>
      <c r="K167" s="169"/>
      <c r="L167" s="10"/>
      <c r="M167" s="211"/>
      <c r="N167" s="169"/>
      <c r="O167" s="10"/>
      <c r="P167" s="10"/>
      <c r="Q167" s="10"/>
      <c r="R167" s="10"/>
      <c r="S167" s="10"/>
      <c r="T167" s="10"/>
      <c r="U167" s="10"/>
      <c r="V167" s="10"/>
      <c r="W167" s="10"/>
      <c r="X167" s="9"/>
      <c r="Y167" s="1"/>
      <c r="Z167" s="1"/>
      <c r="AA167" s="1"/>
      <c r="AB167" s="1"/>
      <c r="AC167" s="1"/>
      <c r="AD167" s="1"/>
      <c r="AE167" s="1"/>
      <c r="AF167" s="1"/>
      <c r="AG167" s="1"/>
      <c r="AH167" s="1"/>
      <c r="AI167" s="1"/>
      <c r="AJ167" s="1"/>
      <c r="AK167" s="1"/>
      <c r="AL167" s="1"/>
      <c r="AM167" s="1"/>
      <c r="AN167" s="1"/>
    </row>
    <row r="168" ht="14.25" customHeight="1">
      <c r="A168" s="1"/>
      <c r="B168" s="146" t="s">
        <v>294</v>
      </c>
      <c r="C168" s="7"/>
      <c r="D168" s="7"/>
      <c r="E168" s="7"/>
      <c r="F168" s="7"/>
      <c r="G168" s="7"/>
      <c r="H168" s="7"/>
      <c r="I168" s="7"/>
      <c r="J168" s="7"/>
      <c r="K168" s="7"/>
      <c r="L168" s="7"/>
      <c r="M168" s="7"/>
      <c r="N168" s="8"/>
      <c r="O168" s="10"/>
      <c r="P168" s="10"/>
      <c r="Q168" s="10"/>
      <c r="R168" s="10"/>
      <c r="S168" s="10"/>
      <c r="T168" s="10"/>
      <c r="U168" s="10"/>
      <c r="V168" s="10"/>
      <c r="W168" s="10"/>
      <c r="X168" s="9"/>
      <c r="Y168" s="1"/>
      <c r="Z168" s="1"/>
      <c r="AA168" s="1"/>
      <c r="AB168" s="1"/>
      <c r="AC168" s="1"/>
      <c r="AD168" s="1"/>
      <c r="AE168" s="1"/>
      <c r="AF168" s="1"/>
      <c r="AG168" s="1"/>
      <c r="AH168" s="1"/>
      <c r="AI168" s="1"/>
      <c r="AJ168" s="1"/>
      <c r="AK168" s="1"/>
      <c r="AL168" s="1"/>
      <c r="AM168" s="1"/>
      <c r="AN168" s="1"/>
    </row>
    <row r="169" ht="14.25" customHeight="1">
      <c r="A169" s="1"/>
      <c r="B169" s="211"/>
      <c r="C169" s="169"/>
      <c r="D169" s="10"/>
      <c r="E169" s="89"/>
      <c r="F169" s="10"/>
      <c r="G169" s="211"/>
      <c r="H169" s="169"/>
      <c r="I169" s="10"/>
      <c r="J169" s="211"/>
      <c r="K169" s="169"/>
      <c r="L169" s="10"/>
      <c r="M169" s="211"/>
      <c r="N169" s="169"/>
      <c r="O169" s="10"/>
      <c r="P169" s="10"/>
      <c r="Q169" s="10"/>
      <c r="R169" s="10"/>
      <c r="S169" s="10"/>
      <c r="T169" s="10"/>
      <c r="U169" s="10"/>
      <c r="V169" s="10"/>
      <c r="W169" s="10"/>
      <c r="X169" s="9"/>
      <c r="Y169" s="1"/>
      <c r="Z169" s="1"/>
      <c r="AA169" s="1"/>
      <c r="AB169" s="1"/>
      <c r="AC169" s="1"/>
      <c r="AD169" s="1"/>
      <c r="AE169" s="1"/>
      <c r="AF169" s="1"/>
      <c r="AG169" s="1"/>
      <c r="AH169" s="1"/>
      <c r="AI169" s="1"/>
      <c r="AJ169" s="1"/>
      <c r="AK169" s="1"/>
      <c r="AL169" s="1"/>
      <c r="AM169" s="1"/>
      <c r="AN169" s="1"/>
    </row>
    <row r="170" ht="14.25" customHeight="1">
      <c r="A170" s="1"/>
      <c r="B170" s="10"/>
      <c r="C170" s="10"/>
      <c r="D170" s="10"/>
      <c r="E170" s="10"/>
      <c r="F170" s="10"/>
      <c r="G170" s="10"/>
      <c r="H170" s="10"/>
      <c r="I170" s="10"/>
      <c r="J170" s="10"/>
      <c r="K170" s="10"/>
      <c r="L170" s="10"/>
      <c r="M170" s="10"/>
      <c r="N170" s="10"/>
      <c r="O170" s="10"/>
      <c r="P170" s="10"/>
      <c r="Q170" s="10"/>
      <c r="R170" s="10"/>
      <c r="S170" s="10"/>
      <c r="T170" s="10"/>
      <c r="U170" s="10"/>
      <c r="V170" s="10"/>
      <c r="W170" s="10"/>
      <c r="X170" s="9"/>
      <c r="Y170" s="1"/>
      <c r="Z170" s="1"/>
      <c r="AA170" s="1"/>
      <c r="AB170" s="1"/>
      <c r="AC170" s="1"/>
      <c r="AD170" s="1"/>
      <c r="AE170" s="1"/>
      <c r="AF170" s="1"/>
      <c r="AG170" s="1"/>
      <c r="AH170" s="1"/>
      <c r="AI170" s="1"/>
      <c r="AJ170" s="1"/>
      <c r="AK170" s="1"/>
      <c r="AL170" s="1"/>
      <c r="AM170" s="1"/>
      <c r="AN170" s="1"/>
    </row>
    <row r="171" ht="14.25" customHeight="1">
      <c r="A171" s="1"/>
      <c r="B171" s="211"/>
      <c r="C171" s="169"/>
      <c r="D171" s="242" t="s">
        <v>295</v>
      </c>
      <c r="E171" s="7"/>
      <c r="F171" s="7"/>
      <c r="G171" s="7"/>
      <c r="H171" s="7"/>
      <c r="I171" s="7"/>
      <c r="J171" s="7"/>
      <c r="K171" s="7"/>
      <c r="L171" s="8"/>
      <c r="M171" s="211"/>
      <c r="N171" s="169"/>
      <c r="O171" s="10"/>
      <c r="P171" s="10"/>
      <c r="Q171" s="10"/>
      <c r="R171" s="10"/>
      <c r="S171" s="10"/>
      <c r="T171" s="10"/>
      <c r="U171" s="10"/>
      <c r="V171" s="10"/>
      <c r="W171" s="10"/>
      <c r="X171" s="9"/>
      <c r="Y171" s="1"/>
      <c r="Z171" s="1"/>
      <c r="AA171" s="1"/>
      <c r="AB171" s="1"/>
      <c r="AC171" s="1"/>
      <c r="AD171" s="1"/>
      <c r="AE171" s="1"/>
      <c r="AF171" s="1"/>
      <c r="AG171" s="1"/>
      <c r="AH171" s="1"/>
      <c r="AI171" s="1"/>
      <c r="AJ171" s="1"/>
      <c r="AK171" s="1"/>
      <c r="AL171" s="1"/>
      <c r="AM171" s="1"/>
      <c r="AN171" s="1"/>
    </row>
    <row r="172" ht="14.25" customHeight="1">
      <c r="A172" s="1"/>
      <c r="B172" s="211"/>
      <c r="C172" s="169"/>
      <c r="D172" s="10"/>
      <c r="E172" s="243"/>
      <c r="F172" s="10"/>
      <c r="G172" s="211"/>
      <c r="H172" s="169"/>
      <c r="I172" s="10"/>
      <c r="J172" s="211"/>
      <c r="K172" s="169"/>
      <c r="L172" s="10"/>
      <c r="M172" s="211"/>
      <c r="N172" s="169"/>
      <c r="O172" s="10"/>
      <c r="P172" s="10"/>
      <c r="Q172" s="10"/>
      <c r="R172" s="10"/>
      <c r="S172" s="10"/>
      <c r="T172" s="10"/>
      <c r="U172" s="10"/>
      <c r="V172" s="10"/>
      <c r="W172" s="10"/>
      <c r="X172" s="9"/>
      <c r="Y172" s="1"/>
      <c r="Z172" s="1"/>
      <c r="AA172" s="1"/>
      <c r="AB172" s="1"/>
      <c r="AC172" s="1"/>
      <c r="AD172" s="1"/>
      <c r="AE172" s="1"/>
      <c r="AF172" s="1"/>
      <c r="AG172" s="1"/>
      <c r="AH172" s="1"/>
      <c r="AI172" s="1"/>
      <c r="AJ172" s="1"/>
      <c r="AK172" s="1"/>
      <c r="AL172" s="1"/>
      <c r="AM172" s="1"/>
      <c r="AN172" s="1"/>
    </row>
    <row r="173" ht="14.25" customHeight="1">
      <c r="A173" s="1"/>
      <c r="B173" s="10"/>
      <c r="C173" s="10"/>
      <c r="D173" s="10"/>
      <c r="E173" s="10"/>
      <c r="F173" s="10"/>
      <c r="G173" s="10"/>
      <c r="H173" s="10"/>
      <c r="I173" s="10"/>
      <c r="J173" s="10"/>
      <c r="K173" s="10"/>
      <c r="L173" s="10"/>
      <c r="M173" s="10"/>
      <c r="N173" s="10"/>
      <c r="O173" s="10"/>
      <c r="P173" s="10"/>
      <c r="Q173" s="10"/>
      <c r="R173" s="10"/>
      <c r="S173" s="10"/>
      <c r="T173" s="10"/>
      <c r="U173" s="10"/>
      <c r="V173" s="10"/>
      <c r="W173" s="10"/>
      <c r="X173" s="9"/>
      <c r="Y173" s="1"/>
      <c r="Z173" s="1"/>
      <c r="AA173" s="1"/>
      <c r="AB173" s="1"/>
      <c r="AC173" s="1"/>
      <c r="AD173" s="1"/>
      <c r="AE173" s="1"/>
      <c r="AF173" s="1"/>
      <c r="AG173" s="1"/>
      <c r="AH173" s="1"/>
      <c r="AI173" s="1"/>
      <c r="AJ173" s="1"/>
      <c r="AK173" s="1"/>
      <c r="AL173" s="1"/>
      <c r="AM173" s="1"/>
      <c r="AN173" s="1"/>
    </row>
    <row r="174" ht="14.25" customHeight="1">
      <c r="A174" s="1"/>
      <c r="B174" s="10"/>
      <c r="C174" s="10"/>
      <c r="D174" s="10"/>
      <c r="E174" s="10"/>
      <c r="F174" s="10"/>
      <c r="G174" s="10"/>
      <c r="H174" s="10"/>
      <c r="I174" s="10"/>
      <c r="J174" s="10"/>
      <c r="K174" s="10"/>
      <c r="L174" s="10"/>
      <c r="M174" s="10"/>
      <c r="N174" s="10"/>
      <c r="O174" s="10"/>
      <c r="P174" s="10"/>
      <c r="Q174" s="10"/>
      <c r="R174" s="10"/>
      <c r="S174" s="10"/>
      <c r="T174" s="10"/>
      <c r="U174" s="10"/>
      <c r="V174" s="10"/>
      <c r="W174" s="10"/>
      <c r="X174" s="9"/>
      <c r="Y174" s="1"/>
      <c r="Z174" s="1"/>
      <c r="AA174" s="1"/>
      <c r="AB174" s="1"/>
      <c r="AC174" s="1"/>
      <c r="AD174" s="1"/>
      <c r="AE174" s="1"/>
      <c r="AF174" s="1"/>
      <c r="AG174" s="1"/>
      <c r="AH174" s="1"/>
      <c r="AI174" s="1"/>
      <c r="AJ174" s="1"/>
      <c r="AK174" s="1"/>
      <c r="AL174" s="1"/>
      <c r="AM174" s="1"/>
      <c r="AN174" s="1"/>
    </row>
    <row r="175" ht="14.25" customHeight="1">
      <c r="A175" s="1"/>
      <c r="B175" s="10"/>
      <c r="C175" s="10"/>
      <c r="D175" s="10"/>
      <c r="E175" s="10"/>
      <c r="F175" s="10"/>
      <c r="G175" s="146" t="s">
        <v>281</v>
      </c>
      <c r="H175" s="7"/>
      <c r="I175" s="7"/>
      <c r="J175" s="7"/>
      <c r="K175" s="7"/>
      <c r="L175" s="7"/>
      <c r="M175" s="7"/>
      <c r="N175" s="8"/>
      <c r="O175" s="10"/>
      <c r="P175" s="10"/>
      <c r="Q175" s="10"/>
      <c r="R175" s="10"/>
      <c r="S175" s="10"/>
      <c r="T175" s="10"/>
      <c r="U175" s="10"/>
      <c r="V175" s="10"/>
      <c r="W175" s="10"/>
      <c r="X175" s="9"/>
      <c r="Y175" s="1"/>
      <c r="Z175" s="1"/>
      <c r="AA175" s="1"/>
      <c r="AB175" s="1"/>
      <c r="AC175" s="1"/>
      <c r="AD175" s="1"/>
      <c r="AE175" s="1"/>
      <c r="AF175" s="1"/>
      <c r="AG175" s="1"/>
      <c r="AH175" s="1"/>
      <c r="AI175" s="1"/>
      <c r="AJ175" s="1"/>
      <c r="AK175" s="1"/>
      <c r="AL175" s="1"/>
      <c r="AM175" s="1"/>
      <c r="AN175" s="1"/>
    </row>
    <row r="176" ht="14.25" customHeight="1">
      <c r="A176" s="1"/>
      <c r="B176" s="244" t="s">
        <v>296</v>
      </c>
      <c r="C176" s="8"/>
      <c r="D176" s="10"/>
      <c r="E176" s="110" t="s">
        <v>297</v>
      </c>
      <c r="F176" s="10"/>
      <c r="G176" s="10"/>
      <c r="H176" s="10"/>
      <c r="I176" s="10"/>
      <c r="J176" s="10"/>
      <c r="K176" s="10"/>
      <c r="L176" s="10"/>
      <c r="M176" s="10"/>
      <c r="N176" s="10"/>
      <c r="O176" s="10"/>
      <c r="P176" s="221" t="s">
        <v>298</v>
      </c>
      <c r="Q176" s="148"/>
      <c r="R176" s="148"/>
      <c r="S176" s="148"/>
      <c r="T176" s="148"/>
      <c r="U176" s="148"/>
      <c r="V176" s="148"/>
      <c r="W176" s="149"/>
      <c r="X176" s="9"/>
      <c r="Y176" s="1"/>
      <c r="Z176" s="1"/>
      <c r="AA176" s="1"/>
      <c r="AB176" s="1"/>
      <c r="AC176" s="1"/>
      <c r="AD176" s="1"/>
      <c r="AE176" s="1"/>
      <c r="AF176" s="1"/>
      <c r="AG176" s="1"/>
      <c r="AH176" s="1"/>
      <c r="AI176" s="1"/>
      <c r="AJ176" s="1"/>
      <c r="AK176" s="1"/>
      <c r="AL176" s="1"/>
      <c r="AM176" s="1"/>
      <c r="AN176" s="1"/>
    </row>
    <row r="177" ht="14.25" customHeight="1">
      <c r="A177" s="1"/>
      <c r="B177" s="10"/>
      <c r="C177" s="10"/>
      <c r="D177" s="10"/>
      <c r="E177" s="10"/>
      <c r="F177" s="10"/>
      <c r="G177" s="242" t="s">
        <v>299</v>
      </c>
      <c r="H177" s="7"/>
      <c r="I177" s="7"/>
      <c r="J177" s="7"/>
      <c r="K177" s="7"/>
      <c r="L177" s="7"/>
      <c r="M177" s="7"/>
      <c r="N177" s="8"/>
      <c r="O177" s="10"/>
      <c r="P177" s="222"/>
      <c r="W177" s="223"/>
      <c r="X177" s="9"/>
      <c r="Y177" s="1"/>
      <c r="Z177" s="1"/>
      <c r="AA177" s="1"/>
      <c r="AB177" s="1"/>
      <c r="AC177" s="1"/>
      <c r="AD177" s="1"/>
      <c r="AE177" s="1"/>
      <c r="AF177" s="1"/>
      <c r="AG177" s="1"/>
      <c r="AH177" s="1"/>
      <c r="AI177" s="1"/>
      <c r="AJ177" s="1"/>
      <c r="AK177" s="1"/>
      <c r="AL177" s="1"/>
      <c r="AM177" s="1"/>
      <c r="AN177" s="1"/>
    </row>
    <row r="178" ht="60.0" customHeight="1">
      <c r="A178" s="1"/>
      <c r="B178" s="10"/>
      <c r="C178" s="10"/>
      <c r="D178" s="10"/>
      <c r="E178" s="10"/>
      <c r="F178" s="10"/>
      <c r="G178" s="211"/>
      <c r="H178" s="169"/>
      <c r="I178" s="10"/>
      <c r="J178" s="211"/>
      <c r="K178" s="169"/>
      <c r="L178" s="10"/>
      <c r="M178" s="211"/>
      <c r="N178" s="169"/>
      <c r="O178" s="10"/>
      <c r="P178" s="153"/>
      <c r="Q178" s="154"/>
      <c r="R178" s="154"/>
      <c r="S178" s="154"/>
      <c r="T178" s="154"/>
      <c r="U178" s="154"/>
      <c r="V178" s="154"/>
      <c r="W178" s="155"/>
      <c r="X178" s="9"/>
      <c r="Y178" s="1"/>
      <c r="Z178" s="1"/>
      <c r="AA178" s="1"/>
      <c r="AB178" s="1"/>
      <c r="AC178" s="1"/>
      <c r="AD178" s="1"/>
      <c r="AE178" s="1"/>
      <c r="AF178" s="1"/>
      <c r="AG178" s="1"/>
      <c r="AH178" s="1"/>
      <c r="AI178" s="1"/>
      <c r="AJ178" s="1"/>
      <c r="AK178" s="1"/>
      <c r="AL178" s="1"/>
      <c r="AM178" s="1"/>
      <c r="AN178" s="1"/>
    </row>
    <row r="179" ht="17.25" customHeight="1">
      <c r="A179" s="1"/>
      <c r="B179" s="245" t="s">
        <v>300</v>
      </c>
      <c r="C179" s="169"/>
      <c r="D179" s="89"/>
      <c r="E179" s="50"/>
      <c r="F179" s="10"/>
      <c r="G179" s="246">
        <f>G152</f>
        <v>43465</v>
      </c>
      <c r="H179" s="8"/>
      <c r="I179" s="59"/>
      <c r="J179" s="246">
        <f>J152</f>
        <v>43830</v>
      </c>
      <c r="K179" s="8"/>
      <c r="L179" s="59"/>
      <c r="M179" s="246">
        <f>M152</f>
        <v>44196</v>
      </c>
      <c r="N179" s="8"/>
      <c r="O179" s="10"/>
      <c r="P179" s="247"/>
      <c r="Q179" s="189"/>
      <c r="R179" s="189"/>
      <c r="S179" s="189"/>
      <c r="T179" s="189"/>
      <c r="U179" s="189"/>
      <c r="V179" s="169"/>
      <c r="W179" s="10"/>
      <c r="X179" s="9"/>
      <c r="Y179" s="1"/>
      <c r="Z179" s="1"/>
      <c r="AA179" s="1"/>
      <c r="AB179" s="1"/>
      <c r="AC179" s="1"/>
      <c r="AD179" s="1"/>
      <c r="AE179" s="1"/>
      <c r="AF179" s="1"/>
      <c r="AG179" s="1"/>
      <c r="AH179" s="1"/>
      <c r="AI179" s="1"/>
      <c r="AJ179" s="1"/>
      <c r="AK179" s="1"/>
      <c r="AL179" s="1"/>
      <c r="AM179" s="1"/>
      <c r="AN179" s="1"/>
    </row>
    <row r="180" ht="14.25" customHeight="1">
      <c r="A180" s="1"/>
      <c r="B180" s="247"/>
      <c r="C180" s="169"/>
      <c r="D180" s="10"/>
      <c r="E180" s="50"/>
      <c r="F180" s="10"/>
      <c r="G180" s="248"/>
      <c r="H180" s="169"/>
      <c r="I180" s="10"/>
      <c r="J180" s="248"/>
      <c r="K180" s="169"/>
      <c r="L180" s="10"/>
      <c r="M180" s="248"/>
      <c r="N180" s="169"/>
      <c r="O180" s="10"/>
      <c r="P180" s="10"/>
      <c r="Q180" s="10"/>
      <c r="R180" s="10"/>
      <c r="S180" s="10"/>
      <c r="T180" s="10"/>
      <c r="U180" s="10"/>
      <c r="V180" s="10"/>
      <c r="W180" s="10"/>
      <c r="X180" s="9"/>
      <c r="Y180" s="1"/>
      <c r="Z180" s="1"/>
      <c r="AA180" s="1"/>
      <c r="AB180" s="1"/>
      <c r="AC180" s="1"/>
      <c r="AD180" s="1"/>
      <c r="AE180" s="1"/>
      <c r="AF180" s="1"/>
      <c r="AG180" s="1"/>
      <c r="AH180" s="1"/>
      <c r="AI180" s="1"/>
      <c r="AJ180" s="1"/>
      <c r="AK180" s="1"/>
      <c r="AL180" s="1"/>
      <c r="AM180" s="1"/>
      <c r="AN180" s="1"/>
    </row>
    <row r="181" ht="108.75" customHeight="1">
      <c r="A181" s="1"/>
      <c r="B181" s="151" t="s">
        <v>301</v>
      </c>
      <c r="C181" s="8"/>
      <c r="D181" s="10"/>
      <c r="E181" s="249">
        <f>'Financial Statements'!F20</f>
        <v>224234000</v>
      </c>
      <c r="F181" s="10"/>
      <c r="G181" s="250">
        <f>'Projected Statements'!$D45 - ('Projected Statements'!$D20 + 'Projected Statements'!$D21 + 'Projected Statements'!$D22 + 'Projected Statements'!$D24 + 'Projected Statements'!$D25 + 'Projected Statements'!$D26 + 'Projected Statements'!$D27)</f>
        <v>167913482</v>
      </c>
      <c r="H181" s="8"/>
      <c r="I181" s="251"/>
      <c r="J181" s="250">
        <f>'Projected Statements'!$E45 - ('Projected Statements'!$E20 + 'Projected Statements'!$E21 + 'Projected Statements'!$E22 + 'Projected Statements'!$E24 + 'Projected Statements'!$E25 + 'Projected Statements'!$E26 + 'Projected Statements'!$E27)</f>
        <v>1051565482</v>
      </c>
      <c r="K181" s="8"/>
      <c r="L181" s="251"/>
      <c r="M181" s="250">
        <f>'Projected Statements'!$F45 - ('Projected Statements'!$F20 + 'Projected Statements'!$F21 + 'Projected Statements'!$F22 + 'Projected Statements'!$F24 + 'Projected Statements'!$F25 + 'Projected Statements'!$F26 + 'Projected Statements'!$F27)</f>
        <v>1935217482</v>
      </c>
      <c r="N181" s="8"/>
      <c r="O181" s="10"/>
      <c r="P181" s="151" t="s">
        <v>302</v>
      </c>
      <c r="Q181" s="7"/>
      <c r="R181" s="7"/>
      <c r="S181" s="7"/>
      <c r="T181" s="7"/>
      <c r="U181" s="7"/>
      <c r="V181" s="7"/>
      <c r="W181" s="8"/>
      <c r="X181" s="9"/>
      <c r="Y181" s="1"/>
      <c r="Z181" s="1"/>
      <c r="AA181" s="1"/>
      <c r="AB181" s="1"/>
      <c r="AC181" s="1"/>
      <c r="AD181" s="1"/>
      <c r="AE181" s="1"/>
      <c r="AF181" s="1"/>
      <c r="AG181" s="1"/>
      <c r="AH181" s="1"/>
      <c r="AI181" s="1"/>
      <c r="AJ181" s="1"/>
      <c r="AK181" s="1"/>
      <c r="AL181" s="1"/>
      <c r="AM181" s="1"/>
      <c r="AN181" s="1"/>
    </row>
    <row r="182" ht="14.25" customHeight="1">
      <c r="A182" s="1"/>
      <c r="B182" s="247"/>
      <c r="C182" s="169"/>
      <c r="D182" s="10"/>
      <c r="E182" s="167"/>
      <c r="F182" s="10"/>
      <c r="G182" s="252"/>
      <c r="H182" s="169"/>
      <c r="I182" s="251"/>
      <c r="J182" s="252"/>
      <c r="K182" s="169"/>
      <c r="L182" s="251"/>
      <c r="M182" s="252"/>
      <c r="N182" s="169"/>
      <c r="O182" s="10"/>
      <c r="P182" s="218"/>
      <c r="Q182" s="189"/>
      <c r="R182" s="189"/>
      <c r="S182" s="189"/>
      <c r="T182" s="189"/>
      <c r="U182" s="189"/>
      <c r="V182" s="189"/>
      <c r="W182" s="169"/>
      <c r="X182" s="9"/>
      <c r="Y182" s="1"/>
      <c r="Z182" s="1"/>
      <c r="AA182" s="1"/>
      <c r="AB182" s="1"/>
      <c r="AC182" s="1"/>
      <c r="AD182" s="1"/>
      <c r="AE182" s="1"/>
      <c r="AF182" s="1"/>
      <c r="AG182" s="1"/>
      <c r="AH182" s="1"/>
      <c r="AI182" s="1"/>
      <c r="AJ182" s="1"/>
      <c r="AK182" s="1"/>
      <c r="AL182" s="1"/>
      <c r="AM182" s="1"/>
      <c r="AN182" s="1"/>
    </row>
    <row r="183" ht="15.0" customHeight="1">
      <c r="A183" s="1"/>
      <c r="B183" s="151" t="s">
        <v>218</v>
      </c>
      <c r="C183" s="8"/>
      <c r="D183" s="10"/>
      <c r="E183" s="253">
        <f>'Financial Statements'!$F21</f>
        <v>152738000</v>
      </c>
      <c r="F183" s="10"/>
      <c r="G183" s="254"/>
      <c r="H183" s="8"/>
      <c r="I183" s="251"/>
      <c r="J183" s="254"/>
      <c r="K183" s="8"/>
      <c r="L183" s="251"/>
      <c r="M183" s="254"/>
      <c r="N183" s="8"/>
      <c r="O183" s="10"/>
      <c r="P183" s="255" t="s">
        <v>303</v>
      </c>
      <c r="Q183" s="148"/>
      <c r="R183" s="148"/>
      <c r="S183" s="148"/>
      <c r="T183" s="148"/>
      <c r="U183" s="148"/>
      <c r="V183" s="148"/>
      <c r="W183" s="149"/>
      <c r="X183" s="9"/>
      <c r="Y183" s="1"/>
      <c r="Z183" s="1"/>
      <c r="AA183" s="1"/>
      <c r="AB183" s="1"/>
      <c r="AC183" s="1"/>
      <c r="AD183" s="1"/>
      <c r="AE183" s="1"/>
      <c r="AF183" s="1"/>
      <c r="AG183" s="1"/>
      <c r="AH183" s="1"/>
      <c r="AI183" s="1"/>
      <c r="AJ183" s="1"/>
      <c r="AK183" s="1"/>
      <c r="AL183" s="1"/>
      <c r="AM183" s="1"/>
      <c r="AN183" s="1"/>
    </row>
    <row r="184" ht="14.25" customHeight="1">
      <c r="A184" s="1"/>
      <c r="B184" s="247"/>
      <c r="C184" s="169"/>
      <c r="D184" s="10"/>
      <c r="E184" s="160"/>
      <c r="F184" s="10"/>
      <c r="G184" s="252"/>
      <c r="H184" s="169"/>
      <c r="I184" s="251"/>
      <c r="J184" s="252"/>
      <c r="K184" s="169"/>
      <c r="L184" s="251"/>
      <c r="M184" s="252"/>
      <c r="N184" s="169"/>
      <c r="O184" s="10"/>
      <c r="P184" s="222"/>
      <c r="W184" s="223"/>
      <c r="X184" s="9"/>
      <c r="Y184" s="1"/>
      <c r="Z184" s="1"/>
      <c r="AA184" s="1"/>
      <c r="AB184" s="1"/>
      <c r="AC184" s="1"/>
      <c r="AD184" s="1"/>
      <c r="AE184" s="1"/>
      <c r="AF184" s="1"/>
      <c r="AG184" s="1"/>
      <c r="AH184" s="1"/>
      <c r="AI184" s="1"/>
      <c r="AJ184" s="1"/>
      <c r="AK184" s="1"/>
      <c r="AL184" s="1"/>
      <c r="AM184" s="1"/>
      <c r="AN184" s="1"/>
    </row>
    <row r="185" ht="15.0" customHeight="1">
      <c r="A185" s="1"/>
      <c r="B185" s="151" t="s">
        <v>219</v>
      </c>
      <c r="C185" s="8"/>
      <c r="D185" s="10"/>
      <c r="E185" s="253">
        <f>'Financial Statements'!$F22</f>
        <v>33591000</v>
      </c>
      <c r="F185" s="10"/>
      <c r="G185" s="254"/>
      <c r="H185" s="8"/>
      <c r="I185" s="251"/>
      <c r="J185" s="254"/>
      <c r="K185" s="8"/>
      <c r="L185" s="251"/>
      <c r="M185" s="254"/>
      <c r="N185" s="8"/>
      <c r="O185" s="10"/>
      <c r="P185" s="222"/>
      <c r="W185" s="223"/>
      <c r="X185" s="9"/>
      <c r="Y185" s="1"/>
      <c r="Z185" s="1"/>
      <c r="AA185" s="1"/>
      <c r="AB185" s="1"/>
      <c r="AC185" s="1"/>
      <c r="AD185" s="1"/>
      <c r="AE185" s="1"/>
      <c r="AF185" s="1"/>
      <c r="AG185" s="1"/>
      <c r="AH185" s="1"/>
      <c r="AI185" s="1"/>
      <c r="AJ185" s="1"/>
      <c r="AK185" s="1"/>
      <c r="AL185" s="1"/>
      <c r="AM185" s="1"/>
      <c r="AN185" s="1"/>
    </row>
    <row r="186" ht="14.25" customHeight="1">
      <c r="A186" s="1"/>
      <c r="B186" s="247"/>
      <c r="C186" s="169"/>
      <c r="D186" s="10"/>
      <c r="E186" s="160"/>
      <c r="F186" s="10"/>
      <c r="G186" s="252"/>
      <c r="H186" s="169"/>
      <c r="I186" s="251"/>
      <c r="J186" s="252"/>
      <c r="K186" s="169"/>
      <c r="L186" s="251"/>
      <c r="M186" s="252"/>
      <c r="N186" s="169"/>
      <c r="O186" s="10"/>
      <c r="P186" s="222"/>
      <c r="W186" s="223"/>
      <c r="X186" s="9"/>
      <c r="Y186" s="1"/>
      <c r="Z186" s="1"/>
      <c r="AA186" s="1"/>
      <c r="AB186" s="1"/>
      <c r="AC186" s="1"/>
      <c r="AD186" s="1"/>
      <c r="AE186" s="1"/>
      <c r="AF186" s="1"/>
      <c r="AG186" s="1"/>
      <c r="AH186" s="1"/>
      <c r="AI186" s="1"/>
      <c r="AJ186" s="1"/>
      <c r="AK186" s="1"/>
      <c r="AL186" s="1"/>
      <c r="AM186" s="1"/>
      <c r="AN186" s="1"/>
    </row>
    <row r="187" ht="16.5" customHeight="1">
      <c r="A187" s="1"/>
      <c r="B187" s="151" t="s">
        <v>220</v>
      </c>
      <c r="C187" s="8"/>
      <c r="D187" s="10"/>
      <c r="E187" s="253">
        <f>'Financial Statements'!$F23</f>
        <v>0</v>
      </c>
      <c r="F187" s="10"/>
      <c r="G187" s="254"/>
      <c r="H187" s="8"/>
      <c r="I187" s="251"/>
      <c r="J187" s="254"/>
      <c r="K187" s="8"/>
      <c r="L187" s="251"/>
      <c r="M187" s="254"/>
      <c r="N187" s="8"/>
      <c r="O187" s="10"/>
      <c r="P187" s="222"/>
      <c r="W187" s="223"/>
      <c r="X187" s="9"/>
      <c r="Y187" s="1"/>
      <c r="Z187" s="1"/>
      <c r="AA187" s="1"/>
      <c r="AB187" s="1"/>
      <c r="AC187" s="1"/>
      <c r="AD187" s="1"/>
      <c r="AE187" s="1"/>
      <c r="AF187" s="1"/>
      <c r="AG187" s="1"/>
      <c r="AH187" s="1"/>
      <c r="AI187" s="1"/>
      <c r="AJ187" s="1"/>
      <c r="AK187" s="1"/>
      <c r="AL187" s="1"/>
      <c r="AM187" s="1"/>
      <c r="AN187" s="1"/>
    </row>
    <row r="188" ht="14.25" customHeight="1">
      <c r="A188" s="1"/>
      <c r="B188" s="247"/>
      <c r="C188" s="169"/>
      <c r="D188" s="10"/>
      <c r="E188" s="160"/>
      <c r="F188" s="10"/>
      <c r="G188" s="252"/>
      <c r="H188" s="169"/>
      <c r="I188" s="251"/>
      <c r="J188" s="252"/>
      <c r="K188" s="169"/>
      <c r="L188" s="251"/>
      <c r="M188" s="252"/>
      <c r="N188" s="169"/>
      <c r="O188" s="10"/>
      <c r="P188" s="222"/>
      <c r="W188" s="223"/>
      <c r="X188" s="9"/>
      <c r="Y188" s="1"/>
      <c r="Z188" s="1"/>
      <c r="AA188" s="1"/>
      <c r="AB188" s="1"/>
      <c r="AC188" s="1"/>
      <c r="AD188" s="1"/>
      <c r="AE188" s="1"/>
      <c r="AF188" s="1"/>
      <c r="AG188" s="1"/>
      <c r="AH188" s="1"/>
      <c r="AI188" s="1"/>
      <c r="AJ188" s="1"/>
      <c r="AK188" s="1"/>
      <c r="AL188" s="1"/>
      <c r="AM188" s="1"/>
      <c r="AN188" s="1"/>
    </row>
    <row r="189" ht="31.5" customHeight="1">
      <c r="A189" s="1"/>
      <c r="B189" s="151" t="s">
        <v>304</v>
      </c>
      <c r="C189" s="8"/>
      <c r="D189" s="10"/>
      <c r="E189" s="253">
        <f>'Financial Statements'!$F25</f>
        <v>753000000</v>
      </c>
      <c r="F189" s="10"/>
      <c r="G189" s="254"/>
      <c r="H189" s="8"/>
      <c r="I189" s="251"/>
      <c r="J189" s="254"/>
      <c r="K189" s="8"/>
      <c r="L189" s="251"/>
      <c r="M189" s="254"/>
      <c r="N189" s="8"/>
      <c r="O189" s="10"/>
      <c r="P189" s="222"/>
      <c r="W189" s="223"/>
      <c r="X189" s="9"/>
      <c r="Y189" s="1"/>
      <c r="Z189" s="1"/>
      <c r="AA189" s="1"/>
      <c r="AB189" s="1"/>
      <c r="AC189" s="1"/>
      <c r="AD189" s="1"/>
      <c r="AE189" s="1"/>
      <c r="AF189" s="1"/>
      <c r="AG189" s="1"/>
      <c r="AH189" s="1"/>
      <c r="AI189" s="1"/>
      <c r="AJ189" s="1"/>
      <c r="AK189" s="1"/>
      <c r="AL189" s="1"/>
      <c r="AM189" s="1"/>
      <c r="AN189" s="1"/>
    </row>
    <row r="190" ht="14.25" customHeight="1">
      <c r="A190" s="1"/>
      <c r="B190" s="247"/>
      <c r="C190" s="169"/>
      <c r="D190" s="10"/>
      <c r="E190" s="160"/>
      <c r="F190" s="10"/>
      <c r="G190" s="252"/>
      <c r="H190" s="169"/>
      <c r="I190" s="251"/>
      <c r="J190" s="252"/>
      <c r="K190" s="169"/>
      <c r="L190" s="251"/>
      <c r="M190" s="252"/>
      <c r="N190" s="169"/>
      <c r="O190" s="10"/>
      <c r="P190" s="222"/>
      <c r="W190" s="223"/>
      <c r="X190" s="9"/>
      <c r="Y190" s="1"/>
      <c r="Z190" s="1"/>
      <c r="AA190" s="1"/>
      <c r="AB190" s="1"/>
      <c r="AC190" s="1"/>
      <c r="AD190" s="1"/>
      <c r="AE190" s="1"/>
      <c r="AF190" s="1"/>
      <c r="AG190" s="1"/>
      <c r="AH190" s="1"/>
      <c r="AI190" s="1"/>
      <c r="AJ190" s="1"/>
      <c r="AK190" s="1"/>
      <c r="AL190" s="1"/>
      <c r="AM190" s="1"/>
      <c r="AN190" s="1"/>
    </row>
    <row r="191" ht="29.25" customHeight="1">
      <c r="A191" s="1"/>
      <c r="B191" s="151" t="s">
        <v>223</v>
      </c>
      <c r="C191" s="8"/>
      <c r="D191" s="10"/>
      <c r="E191" s="253">
        <f>'Financial Statements'!$F26</f>
        <v>0</v>
      </c>
      <c r="F191" s="10"/>
      <c r="G191" s="254"/>
      <c r="H191" s="8"/>
      <c r="I191" s="251"/>
      <c r="J191" s="254"/>
      <c r="K191" s="8"/>
      <c r="L191" s="251"/>
      <c r="M191" s="254"/>
      <c r="N191" s="8"/>
      <c r="O191" s="10"/>
      <c r="P191" s="222"/>
      <c r="W191" s="223"/>
      <c r="X191" s="9"/>
      <c r="Y191" s="1"/>
      <c r="Z191" s="1"/>
      <c r="AA191" s="1"/>
      <c r="AB191" s="1"/>
      <c r="AC191" s="1"/>
      <c r="AD191" s="1"/>
      <c r="AE191" s="1"/>
      <c r="AF191" s="1"/>
      <c r="AG191" s="1"/>
      <c r="AH191" s="1"/>
      <c r="AI191" s="1"/>
      <c r="AJ191" s="1"/>
      <c r="AK191" s="1"/>
      <c r="AL191" s="1"/>
      <c r="AM191" s="1"/>
      <c r="AN191" s="1"/>
    </row>
    <row r="192" ht="14.25" customHeight="1">
      <c r="A192" s="1"/>
      <c r="B192" s="247"/>
      <c r="C192" s="169"/>
      <c r="D192" s="10"/>
      <c r="E192" s="160"/>
      <c r="F192" s="10"/>
      <c r="G192" s="252"/>
      <c r="H192" s="169"/>
      <c r="I192" s="251"/>
      <c r="J192" s="252"/>
      <c r="K192" s="169"/>
      <c r="L192" s="251"/>
      <c r="M192" s="252"/>
      <c r="N192" s="169"/>
      <c r="O192" s="10"/>
      <c r="P192" s="222"/>
      <c r="W192" s="223"/>
      <c r="X192" s="9"/>
      <c r="Y192" s="1"/>
      <c r="Z192" s="1"/>
      <c r="AA192" s="1"/>
      <c r="AB192" s="1"/>
      <c r="AC192" s="1"/>
      <c r="AD192" s="1"/>
      <c r="AE192" s="1"/>
      <c r="AF192" s="1"/>
      <c r="AG192" s="1"/>
      <c r="AH192" s="1"/>
      <c r="AI192" s="1"/>
      <c r="AJ192" s="1"/>
      <c r="AK192" s="1"/>
      <c r="AL192" s="1"/>
      <c r="AM192" s="1"/>
      <c r="AN192" s="1"/>
    </row>
    <row r="193" ht="15.0" customHeight="1">
      <c r="A193" s="1"/>
      <c r="B193" s="151" t="s">
        <v>224</v>
      </c>
      <c r="C193" s="8"/>
      <c r="D193" s="10"/>
      <c r="E193" s="253">
        <f>'Financial Statements'!$F27</f>
        <v>0</v>
      </c>
      <c r="F193" s="10"/>
      <c r="G193" s="254"/>
      <c r="H193" s="8"/>
      <c r="I193" s="251"/>
      <c r="J193" s="254"/>
      <c r="K193" s="8"/>
      <c r="L193" s="251"/>
      <c r="M193" s="254"/>
      <c r="N193" s="8"/>
      <c r="O193" s="10"/>
      <c r="P193" s="222"/>
      <c r="W193" s="223"/>
      <c r="X193" s="9"/>
      <c r="Y193" s="1"/>
      <c r="Z193" s="1"/>
      <c r="AA193" s="1"/>
      <c r="AB193" s="1"/>
      <c r="AC193" s="1"/>
      <c r="AD193" s="1"/>
      <c r="AE193" s="1"/>
      <c r="AF193" s="1"/>
      <c r="AG193" s="1"/>
      <c r="AH193" s="1"/>
      <c r="AI193" s="1"/>
      <c r="AJ193" s="1"/>
      <c r="AK193" s="1"/>
      <c r="AL193" s="1"/>
      <c r="AM193" s="1"/>
      <c r="AN193" s="1"/>
    </row>
    <row r="194" ht="14.25" customHeight="1">
      <c r="A194" s="1"/>
      <c r="B194" s="247"/>
      <c r="C194" s="169"/>
      <c r="D194" s="10"/>
      <c r="E194" s="160"/>
      <c r="F194" s="10"/>
      <c r="G194" s="252"/>
      <c r="H194" s="169"/>
      <c r="I194" s="251"/>
      <c r="J194" s="252"/>
      <c r="K194" s="169"/>
      <c r="L194" s="251"/>
      <c r="M194" s="252"/>
      <c r="N194" s="169"/>
      <c r="O194" s="10"/>
      <c r="P194" s="222"/>
      <c r="W194" s="223"/>
      <c r="X194" s="9"/>
      <c r="Y194" s="1"/>
      <c r="Z194" s="1"/>
      <c r="AA194" s="1"/>
      <c r="AB194" s="1"/>
      <c r="AC194" s="1"/>
      <c r="AD194" s="1"/>
      <c r="AE194" s="1"/>
      <c r="AF194" s="1"/>
      <c r="AG194" s="1"/>
      <c r="AH194" s="1"/>
      <c r="AI194" s="1"/>
      <c r="AJ194" s="1"/>
      <c r="AK194" s="1"/>
      <c r="AL194" s="1"/>
      <c r="AM194" s="1"/>
      <c r="AN194" s="1"/>
    </row>
    <row r="195" ht="31.5" customHeight="1">
      <c r="A195" s="1"/>
      <c r="B195" s="151" t="s">
        <v>305</v>
      </c>
      <c r="C195" s="8"/>
      <c r="D195" s="10"/>
      <c r="E195" s="253">
        <f>'Financial Statements'!$F28</f>
        <v>461145000</v>
      </c>
      <c r="F195" s="10"/>
      <c r="G195" s="254"/>
      <c r="H195" s="8"/>
      <c r="I195" s="251"/>
      <c r="J195" s="254"/>
      <c r="K195" s="8"/>
      <c r="L195" s="251"/>
      <c r="M195" s="254"/>
      <c r="N195" s="8"/>
      <c r="O195" s="10"/>
      <c r="P195" s="153"/>
      <c r="Q195" s="154"/>
      <c r="R195" s="154"/>
      <c r="S195" s="154"/>
      <c r="T195" s="154"/>
      <c r="U195" s="154"/>
      <c r="V195" s="154"/>
      <c r="W195" s="155"/>
      <c r="X195" s="9"/>
      <c r="Y195" s="1"/>
      <c r="Z195" s="1"/>
      <c r="AA195" s="1"/>
      <c r="AB195" s="1"/>
      <c r="AC195" s="1"/>
      <c r="AD195" s="1"/>
      <c r="AE195" s="1"/>
      <c r="AF195" s="1"/>
      <c r="AG195" s="1"/>
      <c r="AH195" s="1"/>
      <c r="AI195" s="1"/>
      <c r="AJ195" s="1"/>
      <c r="AK195" s="1"/>
      <c r="AL195" s="1"/>
      <c r="AM195" s="1"/>
      <c r="AN195" s="1"/>
    </row>
    <row r="196" ht="14.25" customHeight="1">
      <c r="A196" s="1"/>
      <c r="B196" s="247"/>
      <c r="C196" s="169"/>
      <c r="D196" s="10"/>
      <c r="E196" s="167"/>
      <c r="F196" s="10"/>
      <c r="G196" s="202"/>
      <c r="H196" s="169"/>
      <c r="I196" s="50"/>
      <c r="J196" s="202"/>
      <c r="K196" s="169"/>
      <c r="L196" s="50"/>
      <c r="M196" s="202"/>
      <c r="N196" s="169"/>
      <c r="O196" s="10"/>
      <c r="P196" s="218"/>
      <c r="Q196" s="189"/>
      <c r="R196" s="189"/>
      <c r="S196" s="189"/>
      <c r="T196" s="189"/>
      <c r="U196" s="189"/>
      <c r="V196" s="189"/>
      <c r="W196" s="169"/>
      <c r="X196" s="9"/>
      <c r="Y196" s="1"/>
      <c r="Z196" s="1"/>
      <c r="AA196" s="1"/>
      <c r="AB196" s="1"/>
      <c r="AC196" s="1"/>
      <c r="AD196" s="1"/>
      <c r="AE196" s="1"/>
      <c r="AF196" s="1"/>
      <c r="AG196" s="1"/>
      <c r="AH196" s="1"/>
      <c r="AI196" s="1"/>
      <c r="AJ196" s="1"/>
      <c r="AK196" s="1"/>
      <c r="AL196" s="1"/>
      <c r="AM196" s="1"/>
      <c r="AN196" s="1"/>
    </row>
    <row r="197" ht="15.0" customHeight="1">
      <c r="A197" s="1"/>
      <c r="B197" s="256" t="s">
        <v>306</v>
      </c>
      <c r="C197" s="169"/>
      <c r="D197" s="10"/>
      <c r="E197" s="167"/>
      <c r="F197" s="10"/>
      <c r="G197" s="164">
        <f>G179</f>
        <v>43465</v>
      </c>
      <c r="H197" s="8"/>
      <c r="I197" s="257"/>
      <c r="J197" s="164">
        <f>J179</f>
        <v>43830</v>
      </c>
      <c r="K197" s="8"/>
      <c r="L197" s="257"/>
      <c r="M197" s="164">
        <f>M179</f>
        <v>44196</v>
      </c>
      <c r="N197" s="8"/>
      <c r="O197" s="10"/>
      <c r="P197" s="218"/>
      <c r="Q197" s="189"/>
      <c r="R197" s="189"/>
      <c r="S197" s="189"/>
      <c r="T197" s="189"/>
      <c r="U197" s="189"/>
      <c r="V197" s="189"/>
      <c r="W197" s="169"/>
      <c r="X197" s="9"/>
      <c r="Y197" s="1"/>
      <c r="Z197" s="1"/>
      <c r="AA197" s="1"/>
      <c r="AB197" s="1"/>
      <c r="AC197" s="1"/>
      <c r="AD197" s="1"/>
      <c r="AE197" s="1"/>
      <c r="AF197" s="1"/>
      <c r="AG197" s="1"/>
      <c r="AH197" s="1"/>
      <c r="AI197" s="1"/>
      <c r="AJ197" s="1"/>
      <c r="AK197" s="1"/>
      <c r="AL197" s="1"/>
      <c r="AM197" s="1"/>
      <c r="AN197" s="1"/>
    </row>
    <row r="198" ht="14.25" customHeight="1">
      <c r="A198" s="1"/>
      <c r="B198" s="247"/>
      <c r="C198" s="169"/>
      <c r="D198" s="10"/>
      <c r="E198" s="167"/>
      <c r="F198" s="10"/>
      <c r="G198" s="202"/>
      <c r="H198" s="169"/>
      <c r="I198" s="50"/>
      <c r="J198" s="202"/>
      <c r="K198" s="169"/>
      <c r="L198" s="50"/>
      <c r="M198" s="202"/>
      <c r="N198" s="169"/>
      <c r="O198" s="10"/>
      <c r="P198" s="218"/>
      <c r="Q198" s="189"/>
      <c r="R198" s="189"/>
      <c r="S198" s="189"/>
      <c r="T198" s="189"/>
      <c r="U198" s="189"/>
      <c r="V198" s="189"/>
      <c r="W198" s="169"/>
      <c r="X198" s="9"/>
      <c r="Y198" s="1"/>
      <c r="Z198" s="1"/>
      <c r="AA198" s="1"/>
      <c r="AB198" s="1"/>
      <c r="AC198" s="1"/>
      <c r="AD198" s="1"/>
      <c r="AE198" s="1"/>
      <c r="AF198" s="1"/>
      <c r="AG198" s="1"/>
      <c r="AH198" s="1"/>
      <c r="AI198" s="1"/>
      <c r="AJ198" s="1"/>
      <c r="AK198" s="1"/>
      <c r="AL198" s="1"/>
      <c r="AM198" s="1"/>
      <c r="AN198" s="1"/>
    </row>
    <row r="199" ht="15.0" customHeight="1">
      <c r="A199" s="1"/>
      <c r="B199" s="151" t="s">
        <v>227</v>
      </c>
      <c r="C199" s="8"/>
      <c r="D199" s="10"/>
      <c r="E199" s="258">
        <f>'Financial Statements'!$F32</f>
        <v>42365000</v>
      </c>
      <c r="F199" s="259"/>
      <c r="G199" s="254"/>
      <c r="H199" s="8"/>
      <c r="I199" s="251"/>
      <c r="J199" s="254"/>
      <c r="K199" s="8"/>
      <c r="L199" s="251"/>
      <c r="M199" s="254"/>
      <c r="N199" s="8"/>
      <c r="O199" s="10"/>
      <c r="P199" s="255" t="s">
        <v>307</v>
      </c>
      <c r="Q199" s="148"/>
      <c r="R199" s="148"/>
      <c r="S199" s="148"/>
      <c r="T199" s="148"/>
      <c r="U199" s="148"/>
      <c r="V199" s="148"/>
      <c r="W199" s="149"/>
      <c r="X199" s="9"/>
      <c r="Y199" s="1"/>
      <c r="Z199" s="1"/>
      <c r="AA199" s="1"/>
      <c r="AB199" s="1"/>
      <c r="AC199" s="1"/>
      <c r="AD199" s="1"/>
      <c r="AE199" s="1"/>
      <c r="AF199" s="1"/>
      <c r="AG199" s="1"/>
      <c r="AH199" s="1"/>
      <c r="AI199" s="1"/>
      <c r="AJ199" s="1"/>
      <c r="AK199" s="1"/>
      <c r="AL199" s="1"/>
      <c r="AM199" s="1"/>
      <c r="AN199" s="1"/>
    </row>
    <row r="200" ht="14.25" customHeight="1">
      <c r="A200" s="1"/>
      <c r="B200" s="218"/>
      <c r="C200" s="169"/>
      <c r="D200" s="10"/>
      <c r="E200" s="260"/>
      <c r="F200" s="259"/>
      <c r="G200" s="252"/>
      <c r="H200" s="169"/>
      <c r="I200" s="251"/>
      <c r="J200" s="252"/>
      <c r="K200" s="169"/>
      <c r="L200" s="251"/>
      <c r="M200" s="252"/>
      <c r="N200" s="169"/>
      <c r="O200" s="10"/>
      <c r="P200" s="222"/>
      <c r="W200" s="223"/>
      <c r="X200" s="9"/>
      <c r="Y200" s="1"/>
      <c r="Z200" s="1"/>
      <c r="AA200" s="1"/>
      <c r="AB200" s="1"/>
      <c r="AC200" s="1"/>
      <c r="AD200" s="1"/>
      <c r="AE200" s="1"/>
      <c r="AF200" s="1"/>
      <c r="AG200" s="1"/>
      <c r="AH200" s="1"/>
      <c r="AI200" s="1"/>
      <c r="AJ200" s="1"/>
      <c r="AK200" s="1"/>
      <c r="AL200" s="1"/>
      <c r="AM200" s="1"/>
      <c r="AN200" s="1"/>
    </row>
    <row r="201" ht="33.75" customHeight="1">
      <c r="A201" s="1"/>
      <c r="B201" s="151" t="s">
        <v>228</v>
      </c>
      <c r="C201" s="8"/>
      <c r="D201" s="10"/>
      <c r="E201" s="258">
        <f>'Financial Statements'!$F33</f>
        <v>0</v>
      </c>
      <c r="F201" s="259"/>
      <c r="G201" s="254"/>
      <c r="H201" s="8"/>
      <c r="I201" s="251"/>
      <c r="J201" s="254"/>
      <c r="K201" s="8"/>
      <c r="L201" s="251"/>
      <c r="M201" s="254"/>
      <c r="N201" s="8"/>
      <c r="O201" s="10"/>
      <c r="P201" s="222"/>
      <c r="W201" s="223"/>
      <c r="X201" s="9"/>
      <c r="Y201" s="1"/>
      <c r="Z201" s="1"/>
      <c r="AA201" s="1"/>
      <c r="AB201" s="1"/>
      <c r="AC201" s="1"/>
      <c r="AD201" s="1"/>
      <c r="AE201" s="1"/>
      <c r="AF201" s="1"/>
      <c r="AG201" s="1"/>
      <c r="AH201" s="1"/>
      <c r="AI201" s="1"/>
      <c r="AJ201" s="1"/>
      <c r="AK201" s="1"/>
      <c r="AL201" s="1"/>
      <c r="AM201" s="1"/>
      <c r="AN201" s="1"/>
    </row>
    <row r="202" ht="14.25" customHeight="1">
      <c r="A202" s="1"/>
      <c r="B202" s="218"/>
      <c r="C202" s="169"/>
      <c r="D202" s="10"/>
      <c r="E202" s="260"/>
      <c r="F202" s="261"/>
      <c r="G202" s="252"/>
      <c r="H202" s="169"/>
      <c r="I202" s="251"/>
      <c r="J202" s="252"/>
      <c r="K202" s="169"/>
      <c r="L202" s="251"/>
      <c r="M202" s="252"/>
      <c r="N202" s="169"/>
      <c r="O202" s="10"/>
      <c r="P202" s="222"/>
      <c r="W202" s="223"/>
      <c r="X202" s="9"/>
      <c r="Y202" s="1"/>
      <c r="Z202" s="1"/>
      <c r="AA202" s="1"/>
      <c r="AB202" s="1"/>
      <c r="AC202" s="1"/>
      <c r="AD202" s="1"/>
      <c r="AE202" s="1"/>
      <c r="AF202" s="1"/>
      <c r="AG202" s="1"/>
      <c r="AH202" s="1"/>
      <c r="AI202" s="1"/>
      <c r="AJ202" s="1"/>
      <c r="AK202" s="1"/>
      <c r="AL202" s="1"/>
      <c r="AM202" s="1"/>
      <c r="AN202" s="1"/>
    </row>
    <row r="203" ht="15.0" customHeight="1">
      <c r="A203" s="1"/>
      <c r="B203" s="151" t="s">
        <v>308</v>
      </c>
      <c r="C203" s="8"/>
      <c r="D203" s="10"/>
      <c r="E203" s="258">
        <f>'Financial Statements'!$F35</f>
        <v>0</v>
      </c>
      <c r="F203" s="261"/>
      <c r="G203" s="254"/>
      <c r="H203" s="8"/>
      <c r="I203" s="251"/>
      <c r="J203" s="254"/>
      <c r="K203" s="8"/>
      <c r="L203" s="251"/>
      <c r="M203" s="254"/>
      <c r="N203" s="8"/>
      <c r="O203" s="10"/>
      <c r="P203" s="222"/>
      <c r="W203" s="223"/>
      <c r="X203" s="9"/>
      <c r="Y203" s="1"/>
      <c r="Z203" s="1"/>
      <c r="AA203" s="1"/>
      <c r="AB203" s="1"/>
      <c r="AC203" s="1"/>
      <c r="AD203" s="1"/>
      <c r="AE203" s="1"/>
      <c r="AF203" s="1"/>
      <c r="AG203" s="1"/>
      <c r="AH203" s="1"/>
      <c r="AI203" s="1"/>
      <c r="AJ203" s="1"/>
      <c r="AK203" s="1"/>
      <c r="AL203" s="1"/>
      <c r="AM203" s="1"/>
      <c r="AN203" s="1"/>
    </row>
    <row r="204" ht="14.25" customHeight="1">
      <c r="A204" s="1"/>
      <c r="B204" s="218"/>
      <c r="C204" s="169"/>
      <c r="D204" s="10"/>
      <c r="E204" s="260"/>
      <c r="F204" s="261"/>
      <c r="G204" s="252"/>
      <c r="H204" s="169"/>
      <c r="I204" s="251"/>
      <c r="J204" s="252"/>
      <c r="K204" s="169"/>
      <c r="L204" s="251"/>
      <c r="M204" s="252"/>
      <c r="N204" s="169"/>
      <c r="O204" s="10"/>
      <c r="P204" s="222"/>
      <c r="W204" s="223"/>
      <c r="X204" s="9"/>
      <c r="Y204" s="1"/>
      <c r="Z204" s="1"/>
      <c r="AA204" s="1"/>
      <c r="AB204" s="1"/>
      <c r="AC204" s="1"/>
      <c r="AD204" s="1"/>
      <c r="AE204" s="1"/>
      <c r="AF204" s="1"/>
      <c r="AG204" s="1"/>
      <c r="AH204" s="1"/>
      <c r="AI204" s="1"/>
      <c r="AJ204" s="1"/>
      <c r="AK204" s="1"/>
      <c r="AL204" s="1"/>
      <c r="AM204" s="1"/>
      <c r="AN204" s="1"/>
    </row>
    <row r="205" ht="30.0" customHeight="1">
      <c r="A205" s="1"/>
      <c r="B205" s="151" t="s">
        <v>309</v>
      </c>
      <c r="C205" s="8"/>
      <c r="D205" s="10"/>
      <c r="E205" s="258">
        <f>'Financial Statements'!$F36</f>
        <v>0</v>
      </c>
      <c r="F205" s="261"/>
      <c r="G205" s="254"/>
      <c r="H205" s="8"/>
      <c r="I205" s="251"/>
      <c r="J205" s="254"/>
      <c r="K205" s="8"/>
      <c r="L205" s="251"/>
      <c r="M205" s="254"/>
      <c r="N205" s="8"/>
      <c r="O205" s="10"/>
      <c r="P205" s="153"/>
      <c r="Q205" s="154"/>
      <c r="R205" s="154"/>
      <c r="S205" s="154"/>
      <c r="T205" s="154"/>
      <c r="U205" s="154"/>
      <c r="V205" s="154"/>
      <c r="W205" s="155"/>
      <c r="X205" s="9"/>
      <c r="Y205" s="1"/>
      <c r="Z205" s="1"/>
      <c r="AA205" s="1"/>
      <c r="AB205" s="1"/>
      <c r="AC205" s="1"/>
      <c r="AD205" s="1"/>
      <c r="AE205" s="1"/>
      <c r="AF205" s="1"/>
      <c r="AG205" s="1"/>
      <c r="AH205" s="1"/>
      <c r="AI205" s="1"/>
      <c r="AJ205" s="1"/>
      <c r="AK205" s="1"/>
      <c r="AL205" s="1"/>
      <c r="AM205" s="1"/>
      <c r="AN205" s="1"/>
    </row>
    <row r="206" ht="14.25" customHeight="1">
      <c r="A206" s="1"/>
      <c r="B206" s="218"/>
      <c r="C206" s="169"/>
      <c r="D206" s="10"/>
      <c r="E206" s="167"/>
      <c r="F206" s="262"/>
      <c r="G206" s="202"/>
      <c r="H206" s="169"/>
      <c r="I206" s="50"/>
      <c r="J206" s="202"/>
      <c r="K206" s="169"/>
      <c r="L206" s="50"/>
      <c r="M206" s="202"/>
      <c r="N206" s="169"/>
      <c r="O206" s="10"/>
      <c r="P206" s="218"/>
      <c r="Q206" s="189"/>
      <c r="R206" s="189"/>
      <c r="S206" s="189"/>
      <c r="T206" s="189"/>
      <c r="U206" s="189"/>
      <c r="V206" s="189"/>
      <c r="W206" s="169"/>
      <c r="X206" s="9"/>
      <c r="Y206" s="1"/>
      <c r="Z206" s="1"/>
      <c r="AA206" s="1"/>
      <c r="AB206" s="1"/>
      <c r="AC206" s="1"/>
      <c r="AD206" s="1"/>
      <c r="AE206" s="1"/>
      <c r="AF206" s="1"/>
      <c r="AG206" s="1"/>
      <c r="AH206" s="1"/>
      <c r="AI206" s="1"/>
      <c r="AJ206" s="1"/>
      <c r="AK206" s="1"/>
      <c r="AL206" s="1"/>
      <c r="AM206" s="1"/>
      <c r="AN206" s="1"/>
    </row>
    <row r="207" ht="23.25" customHeight="1">
      <c r="A207" s="1"/>
      <c r="B207" s="263" t="s">
        <v>310</v>
      </c>
      <c r="C207" s="169"/>
      <c r="D207" s="10"/>
      <c r="E207" s="167"/>
      <c r="F207" s="262"/>
      <c r="G207" s="164">
        <f>G197</f>
        <v>43465</v>
      </c>
      <c r="H207" s="8"/>
      <c r="I207" s="257"/>
      <c r="J207" s="164">
        <f>J197</f>
        <v>43830</v>
      </c>
      <c r="K207" s="8"/>
      <c r="L207" s="257"/>
      <c r="M207" s="164">
        <f>M197</f>
        <v>44196</v>
      </c>
      <c r="N207" s="8"/>
      <c r="O207" s="10"/>
      <c r="P207" s="218"/>
      <c r="Q207" s="189"/>
      <c r="R207" s="189"/>
      <c r="S207" s="189"/>
      <c r="T207" s="189"/>
      <c r="U207" s="189"/>
      <c r="V207" s="189"/>
      <c r="W207" s="169"/>
      <c r="X207" s="9"/>
      <c r="Y207" s="1"/>
      <c r="Z207" s="1"/>
      <c r="AA207" s="1"/>
      <c r="AB207" s="1"/>
      <c r="AC207" s="1"/>
      <c r="AD207" s="1"/>
      <c r="AE207" s="1"/>
      <c r="AF207" s="1"/>
      <c r="AG207" s="1"/>
      <c r="AH207" s="1"/>
      <c r="AI207" s="1"/>
      <c r="AJ207" s="1"/>
      <c r="AK207" s="1"/>
      <c r="AL207" s="1"/>
      <c r="AM207" s="1"/>
      <c r="AN207" s="1"/>
    </row>
    <row r="208" ht="14.25" customHeight="1">
      <c r="A208" s="1"/>
      <c r="B208" s="218"/>
      <c r="C208" s="169"/>
      <c r="D208" s="10"/>
      <c r="E208" s="167"/>
      <c r="F208" s="262"/>
      <c r="G208" s="202"/>
      <c r="H208" s="169"/>
      <c r="I208" s="50"/>
      <c r="J208" s="202"/>
      <c r="K208" s="169"/>
      <c r="L208" s="50"/>
      <c r="M208" s="202"/>
      <c r="N208" s="169"/>
      <c r="O208" s="10"/>
      <c r="P208" s="218"/>
      <c r="Q208" s="189"/>
      <c r="R208" s="189"/>
      <c r="S208" s="189"/>
      <c r="T208" s="189"/>
      <c r="U208" s="189"/>
      <c r="V208" s="189"/>
      <c r="W208" s="169"/>
      <c r="X208" s="9"/>
      <c r="Y208" s="1"/>
      <c r="Z208" s="1"/>
      <c r="AA208" s="1"/>
      <c r="AB208" s="1"/>
      <c r="AC208" s="1"/>
      <c r="AD208" s="1"/>
      <c r="AE208" s="1"/>
      <c r="AF208" s="1"/>
      <c r="AG208" s="1"/>
      <c r="AH208" s="1"/>
      <c r="AI208" s="1"/>
      <c r="AJ208" s="1"/>
      <c r="AK208" s="1"/>
      <c r="AL208" s="1"/>
      <c r="AM208" s="1"/>
      <c r="AN208" s="1"/>
    </row>
    <row r="209" ht="14.25" customHeight="1">
      <c r="A209" s="1"/>
      <c r="B209" s="162" t="s">
        <v>233</v>
      </c>
      <c r="C209" s="8"/>
      <c r="D209" s="10"/>
      <c r="E209" s="258">
        <f>'Financial Statements'!$F40</f>
        <v>19950000</v>
      </c>
      <c r="F209" s="261"/>
      <c r="G209" s="254"/>
      <c r="H209" s="8"/>
      <c r="I209" s="251"/>
      <c r="J209" s="254"/>
      <c r="K209" s="8"/>
      <c r="L209" s="251"/>
      <c r="M209" s="254"/>
      <c r="N209" s="8"/>
      <c r="O209" s="10"/>
      <c r="P209" s="255" t="s">
        <v>311</v>
      </c>
      <c r="Q209" s="148"/>
      <c r="R209" s="148"/>
      <c r="S209" s="148"/>
      <c r="T209" s="148"/>
      <c r="U209" s="148"/>
      <c r="V209" s="148"/>
      <c r="W209" s="149"/>
      <c r="X209" s="9"/>
      <c r="Y209" s="1"/>
      <c r="Z209" s="1"/>
      <c r="AA209" s="1"/>
      <c r="AB209" s="1"/>
      <c r="AC209" s="1"/>
      <c r="AD209" s="1"/>
      <c r="AE209" s="1"/>
      <c r="AF209" s="1"/>
      <c r="AG209" s="1"/>
      <c r="AH209" s="1"/>
      <c r="AI209" s="1"/>
      <c r="AJ209" s="1"/>
      <c r="AK209" s="1"/>
      <c r="AL209" s="1"/>
      <c r="AM209" s="1"/>
      <c r="AN209" s="1"/>
    </row>
    <row r="210" ht="14.25" customHeight="1">
      <c r="A210" s="1"/>
      <c r="B210" s="218"/>
      <c r="C210" s="169"/>
      <c r="D210" s="10"/>
      <c r="E210" s="260"/>
      <c r="F210" s="261"/>
      <c r="G210" s="252"/>
      <c r="H210" s="169"/>
      <c r="I210" s="251"/>
      <c r="J210" s="252"/>
      <c r="K210" s="169"/>
      <c r="L210" s="251"/>
      <c r="M210" s="252"/>
      <c r="N210" s="169"/>
      <c r="O210" s="10"/>
      <c r="P210" s="222"/>
      <c r="W210" s="223"/>
      <c r="X210" s="9"/>
      <c r="Y210" s="1"/>
      <c r="Z210" s="1"/>
      <c r="AA210" s="1"/>
      <c r="AB210" s="1"/>
      <c r="AC210" s="1"/>
      <c r="AD210" s="1"/>
      <c r="AE210" s="1"/>
      <c r="AF210" s="1"/>
      <c r="AG210" s="1"/>
      <c r="AH210" s="1"/>
      <c r="AI210" s="1"/>
      <c r="AJ210" s="1"/>
      <c r="AK210" s="1"/>
      <c r="AL210" s="1"/>
      <c r="AM210" s="1"/>
      <c r="AN210" s="1"/>
    </row>
    <row r="211" ht="15.0" customHeight="1">
      <c r="A211" s="1"/>
      <c r="B211" s="162" t="s">
        <v>235</v>
      </c>
      <c r="C211" s="8"/>
      <c r="D211" s="10"/>
      <c r="E211" s="258">
        <f>'Financial Statements'!$F42</f>
        <v>-643518</v>
      </c>
      <c r="F211" s="261"/>
      <c r="G211" s="254"/>
      <c r="H211" s="8"/>
      <c r="I211" s="251"/>
      <c r="J211" s="254"/>
      <c r="K211" s="8"/>
      <c r="L211" s="251"/>
      <c r="M211" s="254"/>
      <c r="N211" s="8"/>
      <c r="O211" s="10"/>
      <c r="P211" s="222"/>
      <c r="W211" s="223"/>
      <c r="X211" s="9"/>
      <c r="Y211" s="1"/>
      <c r="Z211" s="1"/>
      <c r="AA211" s="1"/>
      <c r="AB211" s="1"/>
      <c r="AC211" s="1"/>
      <c r="AD211" s="1"/>
      <c r="AE211" s="1"/>
      <c r="AF211" s="1"/>
      <c r="AG211" s="1"/>
      <c r="AH211" s="1"/>
      <c r="AI211" s="1"/>
      <c r="AJ211" s="1"/>
      <c r="AK211" s="1"/>
      <c r="AL211" s="1"/>
      <c r="AM211" s="1"/>
      <c r="AN211" s="1"/>
    </row>
    <row r="212" ht="14.25" customHeight="1">
      <c r="A212" s="1"/>
      <c r="B212" s="218"/>
      <c r="C212" s="169"/>
      <c r="D212" s="10"/>
      <c r="E212" s="260"/>
      <c r="F212" s="259"/>
      <c r="G212" s="252"/>
      <c r="H212" s="169"/>
      <c r="I212" s="251"/>
      <c r="J212" s="252"/>
      <c r="K212" s="169"/>
      <c r="L212" s="251"/>
      <c r="M212" s="252"/>
      <c r="N212" s="169"/>
      <c r="O212" s="10"/>
      <c r="P212" s="222"/>
      <c r="W212" s="223"/>
      <c r="X212" s="9"/>
      <c r="Y212" s="1"/>
      <c r="Z212" s="1"/>
      <c r="AA212" s="1"/>
      <c r="AB212" s="1"/>
      <c r="AC212" s="1"/>
      <c r="AD212" s="1"/>
      <c r="AE212" s="1"/>
      <c r="AF212" s="1"/>
      <c r="AG212" s="1"/>
      <c r="AH212" s="1"/>
      <c r="AI212" s="1"/>
      <c r="AJ212" s="1"/>
      <c r="AK212" s="1"/>
      <c r="AL212" s="1"/>
      <c r="AM212" s="1"/>
      <c r="AN212" s="1"/>
    </row>
    <row r="213" ht="32.25" customHeight="1">
      <c r="A213" s="1"/>
      <c r="B213" s="151" t="s">
        <v>237</v>
      </c>
      <c r="C213" s="8"/>
      <c r="D213" s="10"/>
      <c r="E213" s="258">
        <f>'Financial Statements'!F43</f>
        <v>108546000</v>
      </c>
      <c r="F213" s="259"/>
      <c r="G213" s="254"/>
      <c r="H213" s="8"/>
      <c r="I213" s="251"/>
      <c r="J213" s="254"/>
      <c r="K213" s="8"/>
      <c r="L213" s="251"/>
      <c r="M213" s="254"/>
      <c r="N213" s="8"/>
      <c r="O213" s="10"/>
      <c r="P213" s="153"/>
      <c r="Q213" s="154"/>
      <c r="R213" s="154"/>
      <c r="S213" s="154"/>
      <c r="T213" s="154"/>
      <c r="U213" s="154"/>
      <c r="V213" s="154"/>
      <c r="W213" s="155"/>
      <c r="X213" s="9"/>
      <c r="Y213" s="1"/>
      <c r="Z213" s="1"/>
      <c r="AA213" s="1"/>
      <c r="AB213" s="1"/>
      <c r="AC213" s="1"/>
      <c r="AD213" s="1"/>
      <c r="AE213" s="1"/>
      <c r="AF213" s="1"/>
      <c r="AG213" s="1"/>
      <c r="AH213" s="1"/>
      <c r="AI213" s="1"/>
      <c r="AJ213" s="1"/>
      <c r="AK213" s="1"/>
      <c r="AL213" s="1"/>
      <c r="AM213" s="1"/>
      <c r="AN213" s="1"/>
    </row>
    <row r="214" ht="14.25" customHeight="1">
      <c r="A214" s="1"/>
      <c r="B214" s="218"/>
      <c r="C214" s="169"/>
      <c r="D214" s="10"/>
      <c r="E214" s="260"/>
      <c r="F214" s="259"/>
      <c r="G214" s="264"/>
      <c r="H214" s="169"/>
      <c r="I214" s="259"/>
      <c r="J214" s="264"/>
      <c r="K214" s="169"/>
      <c r="L214" s="259"/>
      <c r="M214" s="264"/>
      <c r="N214" s="169"/>
      <c r="O214" s="10"/>
      <c r="P214" s="218"/>
      <c r="Q214" s="189"/>
      <c r="R214" s="189"/>
      <c r="S214" s="189"/>
      <c r="T214" s="189"/>
      <c r="U214" s="189"/>
      <c r="V214" s="189"/>
      <c r="W214" s="169"/>
      <c r="X214" s="9"/>
      <c r="Y214" s="1"/>
      <c r="Z214" s="1"/>
      <c r="AA214" s="1"/>
      <c r="AB214" s="1"/>
      <c r="AC214" s="1"/>
      <c r="AD214" s="1"/>
      <c r="AE214" s="1"/>
      <c r="AF214" s="1"/>
      <c r="AG214" s="1"/>
      <c r="AH214" s="1"/>
      <c r="AI214" s="1"/>
      <c r="AJ214" s="1"/>
      <c r="AK214" s="1"/>
      <c r="AL214" s="1"/>
      <c r="AM214" s="1"/>
      <c r="AN214" s="1"/>
    </row>
    <row r="215" ht="34.5" customHeight="1">
      <c r="A215" s="1"/>
      <c r="B215" s="158" t="s">
        <v>234</v>
      </c>
      <c r="C215" s="8"/>
      <c r="D215" s="10"/>
      <c r="E215" s="258">
        <f>'Financial Statements'!F41</f>
        <v>514518000</v>
      </c>
      <c r="F215" s="259"/>
      <c r="G215" s="176">
        <f>'Projected Statements'!D14-G217</f>
        <v>883652000</v>
      </c>
      <c r="H215" s="8"/>
      <c r="I215" s="260"/>
      <c r="J215" s="176">
        <f>'Projected Statements'!E14-J217</f>
        <v>883652000</v>
      </c>
      <c r="K215" s="8"/>
      <c r="L215" s="260"/>
      <c r="M215" s="176">
        <f>'Projected Statements'!F14-M217</f>
        <v>883652000</v>
      </c>
      <c r="N215" s="8"/>
      <c r="O215" s="10"/>
      <c r="P215" s="220" t="s">
        <v>312</v>
      </c>
      <c r="Q215" s="7"/>
      <c r="R215" s="7"/>
      <c r="S215" s="7"/>
      <c r="T215" s="7"/>
      <c r="U215" s="7"/>
      <c r="V215" s="7"/>
      <c r="W215" s="8"/>
      <c r="X215" s="9"/>
      <c r="Y215" s="1"/>
      <c r="Z215" s="1"/>
      <c r="AA215" s="1"/>
      <c r="AB215" s="1"/>
      <c r="AC215" s="1"/>
      <c r="AD215" s="1"/>
      <c r="AE215" s="1"/>
      <c r="AF215" s="1"/>
      <c r="AG215" s="1"/>
      <c r="AH215" s="1"/>
      <c r="AI215" s="1"/>
      <c r="AJ215" s="1"/>
      <c r="AK215" s="1"/>
      <c r="AL215" s="1"/>
      <c r="AM215" s="1"/>
      <c r="AN215" s="1"/>
    </row>
    <row r="216" ht="15.75" customHeight="1">
      <c r="A216" s="265"/>
      <c r="B216" s="169"/>
      <c r="C216" s="9"/>
      <c r="D216" s="9"/>
      <c r="E216" s="9"/>
      <c r="F216" s="9"/>
      <c r="G216" s="9"/>
      <c r="H216" s="9"/>
      <c r="I216" s="9"/>
      <c r="J216" s="9"/>
      <c r="K216" s="9"/>
      <c r="L216" s="9"/>
      <c r="M216" s="9"/>
      <c r="N216" s="9"/>
      <c r="O216" s="9"/>
      <c r="P216" s="9"/>
      <c r="Q216" s="9"/>
      <c r="R216" s="9"/>
      <c r="S216" s="9"/>
      <c r="T216" s="9"/>
      <c r="U216" s="265"/>
      <c r="V216" s="169"/>
      <c r="W216" s="9"/>
      <c r="X216" s="9"/>
      <c r="Y216" s="9"/>
      <c r="Z216" s="9"/>
      <c r="AA216" s="9"/>
      <c r="AB216" s="9"/>
      <c r="AC216" s="9"/>
      <c r="AD216" s="9"/>
      <c r="AE216" s="9"/>
      <c r="AF216" s="9"/>
      <c r="AG216" s="9"/>
      <c r="AH216" s="9"/>
      <c r="AI216" s="9"/>
      <c r="AJ216" s="9"/>
      <c r="AK216" s="9"/>
      <c r="AL216" s="9"/>
      <c r="AM216" s="9"/>
      <c r="AN216" s="9"/>
    </row>
    <row r="217" ht="98.25" customHeight="1">
      <c r="A217" s="9"/>
      <c r="B217" s="151" t="s">
        <v>313</v>
      </c>
      <c r="C217" s="8"/>
      <c r="D217" s="9"/>
      <c r="E217" s="266" t="s">
        <v>314</v>
      </c>
      <c r="F217" s="50"/>
      <c r="G217" s="267"/>
      <c r="H217" s="8"/>
      <c r="I217" s="160"/>
      <c r="J217" s="267"/>
      <c r="K217" s="8"/>
      <c r="L217" s="160"/>
      <c r="M217" s="267"/>
      <c r="N217" s="8"/>
      <c r="O217" s="10"/>
      <c r="P217" s="151" t="s">
        <v>315</v>
      </c>
      <c r="Q217" s="7"/>
      <c r="R217" s="7"/>
      <c r="S217" s="7"/>
      <c r="T217" s="7"/>
      <c r="U217" s="7"/>
      <c r="V217" s="7"/>
      <c r="W217" s="8"/>
      <c r="X217" s="9"/>
      <c r="Y217" s="1"/>
      <c r="Z217" s="1"/>
      <c r="AA217" s="1"/>
      <c r="AB217" s="1"/>
      <c r="AC217" s="1"/>
      <c r="AD217" s="1"/>
      <c r="AE217" s="1"/>
      <c r="AF217" s="1"/>
      <c r="AG217" s="1"/>
      <c r="AH217" s="1"/>
      <c r="AI217" s="1"/>
      <c r="AJ217" s="1"/>
      <c r="AK217" s="1"/>
      <c r="AL217" s="1"/>
      <c r="AM217" s="1"/>
      <c r="AN217" s="1"/>
    </row>
    <row r="218" ht="25.5" customHeight="1">
      <c r="A218" s="9"/>
      <c r="B218" s="9"/>
      <c r="C218" s="9"/>
      <c r="D218" s="9"/>
      <c r="E218" s="9"/>
      <c r="F218" s="9"/>
      <c r="G218" s="10"/>
      <c r="H218" s="10"/>
      <c r="I218" s="10"/>
      <c r="J218" s="10"/>
      <c r="K218" s="10"/>
      <c r="L218" s="10"/>
      <c r="M218" s="10"/>
      <c r="N218" s="10"/>
      <c r="O218" s="10"/>
      <c r="P218" s="52"/>
      <c r="Q218" s="52"/>
      <c r="R218" s="52"/>
      <c r="S218" s="52"/>
      <c r="T218" s="52"/>
      <c r="U218" s="52"/>
      <c r="V218" s="52"/>
      <c r="W218" s="52"/>
      <c r="X218" s="9"/>
      <c r="Y218" s="1"/>
      <c r="Z218" s="1"/>
      <c r="AA218" s="1"/>
      <c r="AB218" s="1"/>
      <c r="AC218" s="1"/>
      <c r="AD218" s="1"/>
      <c r="AE218" s="1"/>
      <c r="AF218" s="1"/>
      <c r="AG218" s="1"/>
      <c r="AH218" s="1"/>
      <c r="AI218" s="1"/>
      <c r="AJ218" s="1"/>
      <c r="AK218" s="1"/>
      <c r="AL218" s="1"/>
      <c r="AM218" s="1"/>
      <c r="AN218" s="1"/>
    </row>
    <row r="219" ht="30.0" customHeight="1">
      <c r="A219" s="20"/>
      <c r="B219" s="20"/>
      <c r="C219" s="9"/>
      <c r="D219" s="9"/>
      <c r="E219" s="9"/>
      <c r="F219" s="9"/>
      <c r="G219" s="9"/>
      <c r="H219" s="9"/>
      <c r="I219" s="9"/>
      <c r="J219" s="9"/>
      <c r="K219" s="9"/>
      <c r="L219" s="9"/>
      <c r="M219" s="9"/>
      <c r="N219" s="9"/>
      <c r="O219" s="9"/>
      <c r="P219" s="9"/>
      <c r="Q219" s="9"/>
      <c r="R219" s="9"/>
      <c r="S219" s="9"/>
      <c r="T219" s="9"/>
      <c r="U219" s="9"/>
      <c r="V219" s="20"/>
      <c r="W219" s="20"/>
      <c r="X219" s="9"/>
      <c r="Y219" s="1"/>
      <c r="Z219" s="1"/>
      <c r="AA219" s="1"/>
      <c r="AB219" s="1"/>
      <c r="AC219" s="1"/>
      <c r="AD219" s="1"/>
      <c r="AE219" s="1"/>
      <c r="AF219" s="1"/>
      <c r="AG219" s="1"/>
      <c r="AH219" s="1"/>
      <c r="AI219" s="1"/>
      <c r="AJ219" s="1"/>
      <c r="AK219" s="1"/>
      <c r="AL219" s="1"/>
      <c r="AM219" s="1"/>
      <c r="AN219" s="1"/>
    </row>
    <row r="220" ht="14.25" customHeight="1">
      <c r="A220" s="20"/>
      <c r="B220" s="20"/>
      <c r="C220" s="9"/>
      <c r="D220" s="9"/>
      <c r="E220" s="9"/>
      <c r="F220" s="9"/>
      <c r="G220" s="9"/>
      <c r="H220" s="9"/>
      <c r="I220" s="9"/>
      <c r="J220" s="9"/>
      <c r="K220" s="9"/>
      <c r="L220" s="9"/>
      <c r="M220" s="9"/>
      <c r="N220" s="9"/>
      <c r="O220" s="9"/>
      <c r="P220" s="9"/>
      <c r="Q220" s="9"/>
      <c r="R220" s="9"/>
      <c r="S220" s="9"/>
      <c r="T220" s="9"/>
      <c r="U220" s="20"/>
      <c r="V220" s="20"/>
      <c r="W220" s="9"/>
      <c r="X220" s="9"/>
      <c r="Y220" s="1"/>
      <c r="Z220" s="1"/>
      <c r="AA220" s="1"/>
      <c r="AB220" s="1"/>
      <c r="AC220" s="1"/>
      <c r="AD220" s="1"/>
      <c r="AE220" s="1"/>
      <c r="AF220" s="1"/>
      <c r="AG220" s="1"/>
      <c r="AH220" s="1"/>
      <c r="AI220" s="1"/>
      <c r="AJ220" s="1"/>
      <c r="AK220" s="1"/>
      <c r="AL220" s="1"/>
      <c r="AM220" s="1"/>
      <c r="AN220" s="1"/>
    </row>
    <row r="221" ht="14.25" customHeight="1">
      <c r="A221" s="1"/>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row>
    <row r="222" ht="14.25" customHeight="1">
      <c r="A222" s="1"/>
      <c r="B222" s="265"/>
      <c r="C222" s="16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row>
    <row r="223" ht="14.2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1"/>
      <c r="AI223" s="1"/>
      <c r="AJ223" s="1"/>
      <c r="AK223" s="1"/>
      <c r="AL223" s="1"/>
      <c r="AM223" s="1"/>
      <c r="AN223" s="1"/>
    </row>
    <row r="224" ht="14.2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1"/>
      <c r="AI224" s="1"/>
      <c r="AJ224" s="1"/>
      <c r="AK224" s="1"/>
      <c r="AL224" s="1"/>
      <c r="AM224" s="1"/>
      <c r="AN224" s="1"/>
    </row>
    <row r="225" ht="14.25" customHeight="1">
      <c r="A225" s="9"/>
      <c r="B225" s="9"/>
      <c r="C225" s="9"/>
      <c r="D225" s="9"/>
      <c r="E225" s="9"/>
      <c r="F225" s="9"/>
      <c r="G225" s="9"/>
      <c r="H225" s="9"/>
      <c r="I225" s="9"/>
      <c r="J225" s="9"/>
      <c r="K225" s="9"/>
      <c r="L225" s="9"/>
      <c r="M225" s="9"/>
      <c r="N225" s="9"/>
      <c r="O225" s="9"/>
      <c r="P225" s="9"/>
      <c r="Q225" s="9"/>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row>
  </sheetData>
  <mergeCells count="552">
    <mergeCell ref="B79:C79"/>
    <mergeCell ref="B80:C80"/>
    <mergeCell ref="B81:C81"/>
    <mergeCell ref="B82:C82"/>
    <mergeCell ref="B83:C83"/>
    <mergeCell ref="B84:C84"/>
    <mergeCell ref="B85:C85"/>
    <mergeCell ref="E94:F94"/>
    <mergeCell ref="E95:F95"/>
    <mergeCell ref="B86:C86"/>
    <mergeCell ref="B87:C87"/>
    <mergeCell ref="B91:F91"/>
    <mergeCell ref="B93:C93"/>
    <mergeCell ref="E93:F93"/>
    <mergeCell ref="B94:C94"/>
    <mergeCell ref="B95:C95"/>
    <mergeCell ref="B99:C99"/>
    <mergeCell ref="B100:C100"/>
    <mergeCell ref="B101:C101"/>
    <mergeCell ref="B102:C102"/>
    <mergeCell ref="B103:C103"/>
    <mergeCell ref="E100:F100"/>
    <mergeCell ref="E101:F101"/>
    <mergeCell ref="E102:F102"/>
    <mergeCell ref="E103:F103"/>
    <mergeCell ref="B96:C96"/>
    <mergeCell ref="E96:F96"/>
    <mergeCell ref="B97:C97"/>
    <mergeCell ref="E97:F97"/>
    <mergeCell ref="B98:C98"/>
    <mergeCell ref="E98:F98"/>
    <mergeCell ref="E99:F99"/>
    <mergeCell ref="H61:I61"/>
    <mergeCell ref="H62:I62"/>
    <mergeCell ref="E63:F63"/>
    <mergeCell ref="H63:I63"/>
    <mergeCell ref="E64:F64"/>
    <mergeCell ref="H64:I64"/>
    <mergeCell ref="H65:I65"/>
    <mergeCell ref="E65:F65"/>
    <mergeCell ref="E66:F66"/>
    <mergeCell ref="E67:F67"/>
    <mergeCell ref="B71:N71"/>
    <mergeCell ref="B73:N73"/>
    <mergeCell ref="B75:F75"/>
    <mergeCell ref="H77:N77"/>
    <mergeCell ref="E77:F77"/>
    <mergeCell ref="E78:F78"/>
    <mergeCell ref="E79:F79"/>
    <mergeCell ref="H79:N79"/>
    <mergeCell ref="E80:F80"/>
    <mergeCell ref="E81:F81"/>
    <mergeCell ref="H81:N81"/>
    <mergeCell ref="E82:F82"/>
    <mergeCell ref="E83:F83"/>
    <mergeCell ref="H83:N83"/>
    <mergeCell ref="E84:F84"/>
    <mergeCell ref="E85:F85"/>
    <mergeCell ref="H85:N85"/>
    <mergeCell ref="E86:F86"/>
    <mergeCell ref="E87:F87"/>
    <mergeCell ref="H87:N87"/>
    <mergeCell ref="H93:N93"/>
    <mergeCell ref="H95:N95"/>
    <mergeCell ref="H97:N97"/>
    <mergeCell ref="H99:N99"/>
    <mergeCell ref="H101:N101"/>
    <mergeCell ref="I120:N120"/>
    <mergeCell ref="I121:N121"/>
    <mergeCell ref="I122:N122"/>
    <mergeCell ref="H103:N103"/>
    <mergeCell ref="B107:N107"/>
    <mergeCell ref="B109:N109"/>
    <mergeCell ref="B111:N111"/>
    <mergeCell ref="F117:N117"/>
    <mergeCell ref="F119:G119"/>
    <mergeCell ref="I119:N119"/>
    <mergeCell ref="B2:N2"/>
    <mergeCell ref="B4:N4"/>
    <mergeCell ref="B8:N8"/>
    <mergeCell ref="L10:R11"/>
    <mergeCell ref="B11:C11"/>
    <mergeCell ref="H11:I11"/>
    <mergeCell ref="B12:C12"/>
    <mergeCell ref="H12:I12"/>
    <mergeCell ref="E11:F11"/>
    <mergeCell ref="E12:F12"/>
    <mergeCell ref="B13:C13"/>
    <mergeCell ref="E13:F13"/>
    <mergeCell ref="H13:I13"/>
    <mergeCell ref="E14:F14"/>
    <mergeCell ref="H14:I14"/>
    <mergeCell ref="B14:C14"/>
    <mergeCell ref="B15:C15"/>
    <mergeCell ref="E15:F15"/>
    <mergeCell ref="H15:I15"/>
    <mergeCell ref="B16:C16"/>
    <mergeCell ref="H16:I16"/>
    <mergeCell ref="H17:I17"/>
    <mergeCell ref="H23:I23"/>
    <mergeCell ref="K23:Q23"/>
    <mergeCell ref="B26:N26"/>
    <mergeCell ref="H18:I18"/>
    <mergeCell ref="H19:I19"/>
    <mergeCell ref="K19:Q19"/>
    <mergeCell ref="H20:I20"/>
    <mergeCell ref="H21:I21"/>
    <mergeCell ref="K21:Q21"/>
    <mergeCell ref="H22:I22"/>
    <mergeCell ref="E16:F16"/>
    <mergeCell ref="E17:F17"/>
    <mergeCell ref="E18:F18"/>
    <mergeCell ref="E19:F19"/>
    <mergeCell ref="E20:F20"/>
    <mergeCell ref="E21:F21"/>
    <mergeCell ref="E22:F22"/>
    <mergeCell ref="E33:F33"/>
    <mergeCell ref="H33:I33"/>
    <mergeCell ref="H52:I52"/>
    <mergeCell ref="H53:I53"/>
    <mergeCell ref="H45:I45"/>
    <mergeCell ref="H46:I46"/>
    <mergeCell ref="H47:I47"/>
    <mergeCell ref="H48:I48"/>
    <mergeCell ref="H49:I49"/>
    <mergeCell ref="H50:I50"/>
    <mergeCell ref="H51:I51"/>
    <mergeCell ref="H55:I55"/>
    <mergeCell ref="H56:I56"/>
    <mergeCell ref="E51:F51"/>
    <mergeCell ref="E52:F52"/>
    <mergeCell ref="E53:F53"/>
    <mergeCell ref="E54:F54"/>
    <mergeCell ref="H54:I54"/>
    <mergeCell ref="E55:F55"/>
    <mergeCell ref="E56:F56"/>
    <mergeCell ref="E60:F60"/>
    <mergeCell ref="E61:F61"/>
    <mergeCell ref="E62:F62"/>
    <mergeCell ref="L66:Q66"/>
    <mergeCell ref="E57:F57"/>
    <mergeCell ref="H57:I57"/>
    <mergeCell ref="E58:F58"/>
    <mergeCell ref="H58:I58"/>
    <mergeCell ref="E59:F59"/>
    <mergeCell ref="H59:I59"/>
    <mergeCell ref="H60:I60"/>
    <mergeCell ref="H31:I31"/>
    <mergeCell ref="H32:I32"/>
    <mergeCell ref="E23:F23"/>
    <mergeCell ref="E28:F28"/>
    <mergeCell ref="H28:I28"/>
    <mergeCell ref="E30:F30"/>
    <mergeCell ref="H30:I30"/>
    <mergeCell ref="E31:F31"/>
    <mergeCell ref="E32:F32"/>
    <mergeCell ref="E34:F34"/>
    <mergeCell ref="H34:I34"/>
    <mergeCell ref="E35:F35"/>
    <mergeCell ref="H35:I35"/>
    <mergeCell ref="E36:F36"/>
    <mergeCell ref="H36:I36"/>
    <mergeCell ref="H37:I37"/>
    <mergeCell ref="E37:F37"/>
    <mergeCell ref="E38:F38"/>
    <mergeCell ref="E39:F39"/>
    <mergeCell ref="E40:F40"/>
    <mergeCell ref="E41:F41"/>
    <mergeCell ref="E42:F42"/>
    <mergeCell ref="E43:F43"/>
    <mergeCell ref="H38:I38"/>
    <mergeCell ref="H39:I39"/>
    <mergeCell ref="H40:I40"/>
    <mergeCell ref="H41:I41"/>
    <mergeCell ref="H42:I42"/>
    <mergeCell ref="H43:I43"/>
    <mergeCell ref="H44:I44"/>
    <mergeCell ref="E44:F44"/>
    <mergeCell ref="E45:F45"/>
    <mergeCell ref="E46:F46"/>
    <mergeCell ref="E47:F47"/>
    <mergeCell ref="E48:F48"/>
    <mergeCell ref="E49:F49"/>
    <mergeCell ref="E50:F50"/>
    <mergeCell ref="H66:I66"/>
    <mergeCell ref="H67:I67"/>
    <mergeCell ref="E68:F68"/>
    <mergeCell ref="H68:I68"/>
    <mergeCell ref="B17:C17"/>
    <mergeCell ref="B18:C18"/>
    <mergeCell ref="B19:C19"/>
    <mergeCell ref="B20:C20"/>
    <mergeCell ref="B21:C21"/>
    <mergeCell ref="B22:C22"/>
    <mergeCell ref="B23:C23"/>
    <mergeCell ref="B28:C28"/>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77:C77"/>
    <mergeCell ref="B78:C78"/>
    <mergeCell ref="F122:G122"/>
    <mergeCell ref="F123:G123"/>
    <mergeCell ref="I123:N123"/>
    <mergeCell ref="B124:D124"/>
    <mergeCell ref="F124:G124"/>
    <mergeCell ref="I124:N124"/>
    <mergeCell ref="B119:D119"/>
    <mergeCell ref="B120:C120"/>
    <mergeCell ref="F120:G120"/>
    <mergeCell ref="B121:D121"/>
    <mergeCell ref="F121:G121"/>
    <mergeCell ref="B122:D122"/>
    <mergeCell ref="B123:D123"/>
    <mergeCell ref="I126:N126"/>
    <mergeCell ref="I127:N127"/>
    <mergeCell ref="I129:N129"/>
    <mergeCell ref="I133:N133"/>
    <mergeCell ref="I134:N134"/>
    <mergeCell ref="I135:N135"/>
    <mergeCell ref="I136:N136"/>
    <mergeCell ref="I137:N137"/>
    <mergeCell ref="F127:G127"/>
    <mergeCell ref="F128:G128"/>
    <mergeCell ref="F129:G129"/>
    <mergeCell ref="F133:G133"/>
    <mergeCell ref="F134:G134"/>
    <mergeCell ref="F135:G135"/>
    <mergeCell ref="F137:G137"/>
    <mergeCell ref="B128:D128"/>
    <mergeCell ref="B129:D129"/>
    <mergeCell ref="B132:D132"/>
    <mergeCell ref="B133:D133"/>
    <mergeCell ref="B134:D134"/>
    <mergeCell ref="B135:D135"/>
    <mergeCell ref="B136:D136"/>
    <mergeCell ref="B137:D137"/>
    <mergeCell ref="B125:D125"/>
    <mergeCell ref="F125:G125"/>
    <mergeCell ref="I125:N125"/>
    <mergeCell ref="B126:D126"/>
    <mergeCell ref="F126:G126"/>
    <mergeCell ref="B127:D127"/>
    <mergeCell ref="I128:N128"/>
    <mergeCell ref="B131:N131"/>
    <mergeCell ref="B139:N139"/>
    <mergeCell ref="B141:N141"/>
    <mergeCell ref="B143:N143"/>
    <mergeCell ref="B145:N145"/>
    <mergeCell ref="B146:N146"/>
    <mergeCell ref="B147:C147"/>
    <mergeCell ref="M152:N152"/>
    <mergeCell ref="P152:W152"/>
    <mergeCell ref="E147:F147"/>
    <mergeCell ref="H147:N147"/>
    <mergeCell ref="P147:W150"/>
    <mergeCell ref="G150:N150"/>
    <mergeCell ref="B151:C151"/>
    <mergeCell ref="G152:H152"/>
    <mergeCell ref="B154:C154"/>
    <mergeCell ref="P154:W154"/>
    <mergeCell ref="G153:H153"/>
    <mergeCell ref="G154:H154"/>
    <mergeCell ref="B155:C155"/>
    <mergeCell ref="G155:H155"/>
    <mergeCell ref="B156:C156"/>
    <mergeCell ref="G156:H156"/>
    <mergeCell ref="G157:H157"/>
    <mergeCell ref="M162:N162"/>
    <mergeCell ref="P162:W162"/>
    <mergeCell ref="M163:N163"/>
    <mergeCell ref="P163:W163"/>
    <mergeCell ref="M164:N164"/>
    <mergeCell ref="P164:W164"/>
    <mergeCell ref="G163:H163"/>
    <mergeCell ref="G164:H164"/>
    <mergeCell ref="G165:H165"/>
    <mergeCell ref="G167:H167"/>
    <mergeCell ref="G169:H169"/>
    <mergeCell ref="G158:H158"/>
    <mergeCell ref="G159:H159"/>
    <mergeCell ref="G160:H160"/>
    <mergeCell ref="G161:H161"/>
    <mergeCell ref="G162:H162"/>
    <mergeCell ref="J162:K162"/>
    <mergeCell ref="J163:K163"/>
    <mergeCell ref="J164:K164"/>
    <mergeCell ref="J165:K165"/>
    <mergeCell ref="M165:N165"/>
    <mergeCell ref="J167:K167"/>
    <mergeCell ref="M167:N167"/>
    <mergeCell ref="B168:N168"/>
    <mergeCell ref="M169:N169"/>
    <mergeCell ref="G175:N175"/>
    <mergeCell ref="G177:N177"/>
    <mergeCell ref="J169:K169"/>
    <mergeCell ref="D171:L171"/>
    <mergeCell ref="M171:N171"/>
    <mergeCell ref="G172:H172"/>
    <mergeCell ref="J172:K172"/>
    <mergeCell ref="M172:N172"/>
    <mergeCell ref="P176:W178"/>
    <mergeCell ref="M178:N178"/>
    <mergeCell ref="M179:N179"/>
    <mergeCell ref="M180:N180"/>
    <mergeCell ref="M182:N182"/>
    <mergeCell ref="M183:N183"/>
    <mergeCell ref="G178:H178"/>
    <mergeCell ref="J178:K178"/>
    <mergeCell ref="G179:H179"/>
    <mergeCell ref="J179:K179"/>
    <mergeCell ref="P179:V179"/>
    <mergeCell ref="G180:H180"/>
    <mergeCell ref="G181:H181"/>
    <mergeCell ref="B187:C187"/>
    <mergeCell ref="B188:C188"/>
    <mergeCell ref="B189:C189"/>
    <mergeCell ref="G189:H189"/>
    <mergeCell ref="J189:K189"/>
    <mergeCell ref="B190:C190"/>
    <mergeCell ref="G190:H190"/>
    <mergeCell ref="J190:K190"/>
    <mergeCell ref="M187:N187"/>
    <mergeCell ref="M188:N188"/>
    <mergeCell ref="M215:N215"/>
    <mergeCell ref="M217:N217"/>
    <mergeCell ref="M208:N208"/>
    <mergeCell ref="M209:N209"/>
    <mergeCell ref="M210:N210"/>
    <mergeCell ref="M211:N211"/>
    <mergeCell ref="M212:N212"/>
    <mergeCell ref="M213:N213"/>
    <mergeCell ref="M214:N214"/>
    <mergeCell ref="M189:N189"/>
    <mergeCell ref="M190:N190"/>
    <mergeCell ref="M191:N191"/>
    <mergeCell ref="M192:N192"/>
    <mergeCell ref="M181:N181"/>
    <mergeCell ref="P181:W181"/>
    <mergeCell ref="P182:W182"/>
    <mergeCell ref="M184:N184"/>
    <mergeCell ref="M185:N185"/>
    <mergeCell ref="M186:N186"/>
    <mergeCell ref="M195:N195"/>
    <mergeCell ref="M193:N193"/>
    <mergeCell ref="M194:N194"/>
    <mergeCell ref="M196:N196"/>
    <mergeCell ref="M197:N197"/>
    <mergeCell ref="M198:N198"/>
    <mergeCell ref="M199:N199"/>
    <mergeCell ref="M200:N200"/>
    <mergeCell ref="M201:N201"/>
    <mergeCell ref="M202:N202"/>
    <mergeCell ref="M203:N203"/>
    <mergeCell ref="M204:N204"/>
    <mergeCell ref="M205:N205"/>
    <mergeCell ref="M206:N206"/>
    <mergeCell ref="M207:N207"/>
    <mergeCell ref="P208:W208"/>
    <mergeCell ref="P209:W213"/>
    <mergeCell ref="P214:W214"/>
    <mergeCell ref="P215:W215"/>
    <mergeCell ref="U216:V216"/>
    <mergeCell ref="P217:W217"/>
    <mergeCell ref="P183:W195"/>
    <mergeCell ref="P196:W196"/>
    <mergeCell ref="P197:W197"/>
    <mergeCell ref="P198:W198"/>
    <mergeCell ref="P199:W205"/>
    <mergeCell ref="P206:W206"/>
    <mergeCell ref="P207:W207"/>
    <mergeCell ref="M153:N153"/>
    <mergeCell ref="P153:W153"/>
    <mergeCell ref="J154:K154"/>
    <mergeCell ref="M154:N154"/>
    <mergeCell ref="M155:N155"/>
    <mergeCell ref="P155:W155"/>
    <mergeCell ref="M156:N156"/>
    <mergeCell ref="P156:W156"/>
    <mergeCell ref="P157:W157"/>
    <mergeCell ref="J160:K160"/>
    <mergeCell ref="J161:K161"/>
    <mergeCell ref="J152:K152"/>
    <mergeCell ref="J153:K153"/>
    <mergeCell ref="J155:K155"/>
    <mergeCell ref="J156:K156"/>
    <mergeCell ref="J157:K157"/>
    <mergeCell ref="J158:K158"/>
    <mergeCell ref="J159:K159"/>
    <mergeCell ref="P160:W160"/>
    <mergeCell ref="P161:W161"/>
    <mergeCell ref="M157:N157"/>
    <mergeCell ref="M158:N158"/>
    <mergeCell ref="P158:W158"/>
    <mergeCell ref="M159:N159"/>
    <mergeCell ref="P159:W159"/>
    <mergeCell ref="M160:N160"/>
    <mergeCell ref="M161:N161"/>
    <mergeCell ref="B157:C157"/>
    <mergeCell ref="B158:C158"/>
    <mergeCell ref="B159:C159"/>
    <mergeCell ref="B160:C160"/>
    <mergeCell ref="B161:C161"/>
    <mergeCell ref="B162:C162"/>
    <mergeCell ref="B163:C163"/>
    <mergeCell ref="B164:C164"/>
    <mergeCell ref="B165:C165"/>
    <mergeCell ref="B167:C167"/>
    <mergeCell ref="B169:C169"/>
    <mergeCell ref="B171:C171"/>
    <mergeCell ref="B172:C172"/>
    <mergeCell ref="B176:C176"/>
    <mergeCell ref="B179:C179"/>
    <mergeCell ref="B180:C180"/>
    <mergeCell ref="B181:C181"/>
    <mergeCell ref="B182:C182"/>
    <mergeCell ref="B183:C183"/>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14:C214"/>
    <mergeCell ref="B215:C215"/>
    <mergeCell ref="B217:C217"/>
    <mergeCell ref="B222:C222"/>
    <mergeCell ref="B207:C207"/>
    <mergeCell ref="B208:C208"/>
    <mergeCell ref="B209:C209"/>
    <mergeCell ref="B210:C210"/>
    <mergeCell ref="B211:C211"/>
    <mergeCell ref="B212:C212"/>
    <mergeCell ref="B213:C213"/>
    <mergeCell ref="G184:H184"/>
    <mergeCell ref="G185:H185"/>
    <mergeCell ref="J180:K180"/>
    <mergeCell ref="J181:K181"/>
    <mergeCell ref="G182:H182"/>
    <mergeCell ref="J182:K182"/>
    <mergeCell ref="G183:H183"/>
    <mergeCell ref="B184:C184"/>
    <mergeCell ref="B185:C185"/>
    <mergeCell ref="J185:K185"/>
    <mergeCell ref="G214:H214"/>
    <mergeCell ref="G215:H215"/>
    <mergeCell ref="G217:H217"/>
    <mergeCell ref="G207:H207"/>
    <mergeCell ref="G208:H208"/>
    <mergeCell ref="G209:H209"/>
    <mergeCell ref="G210:H210"/>
    <mergeCell ref="G211:H211"/>
    <mergeCell ref="G212:H212"/>
    <mergeCell ref="G213:H213"/>
    <mergeCell ref="J183:K183"/>
    <mergeCell ref="J184:K184"/>
    <mergeCell ref="B186:C186"/>
    <mergeCell ref="G186:H186"/>
    <mergeCell ref="J186:K186"/>
    <mergeCell ref="G187:H187"/>
    <mergeCell ref="G188:H188"/>
    <mergeCell ref="J187:K187"/>
    <mergeCell ref="J188:K188"/>
    <mergeCell ref="G191:H191"/>
    <mergeCell ref="J191:K191"/>
    <mergeCell ref="G192:H192"/>
    <mergeCell ref="J192:K192"/>
    <mergeCell ref="J193:K193"/>
    <mergeCell ref="G193:H193"/>
    <mergeCell ref="G194:H194"/>
    <mergeCell ref="G195:H195"/>
    <mergeCell ref="G196:H196"/>
    <mergeCell ref="G197:H197"/>
    <mergeCell ref="G198:H198"/>
    <mergeCell ref="G199:H199"/>
    <mergeCell ref="J194:K194"/>
    <mergeCell ref="J195:K195"/>
    <mergeCell ref="J196:K196"/>
    <mergeCell ref="J197:K197"/>
    <mergeCell ref="J198:K198"/>
    <mergeCell ref="J199:K199"/>
    <mergeCell ref="J200:K200"/>
    <mergeCell ref="G200:H200"/>
    <mergeCell ref="G201:H201"/>
    <mergeCell ref="G202:H202"/>
    <mergeCell ref="G203:H203"/>
    <mergeCell ref="G204:H204"/>
    <mergeCell ref="G205:H205"/>
    <mergeCell ref="G206:H206"/>
    <mergeCell ref="J201:K201"/>
    <mergeCell ref="J202:K202"/>
    <mergeCell ref="J203:K203"/>
    <mergeCell ref="J204:K204"/>
    <mergeCell ref="J205:K205"/>
    <mergeCell ref="J206:K206"/>
    <mergeCell ref="J207:K207"/>
    <mergeCell ref="J215:K215"/>
    <mergeCell ref="A216:B216"/>
    <mergeCell ref="J208:K208"/>
    <mergeCell ref="J209:K209"/>
    <mergeCell ref="J210:K210"/>
    <mergeCell ref="J211:K211"/>
    <mergeCell ref="J212:K212"/>
    <mergeCell ref="J213:K213"/>
    <mergeCell ref="J214:K214"/>
    <mergeCell ref="J217:K217"/>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3.43"/>
    <col customWidth="1" min="2" max="2" width="52.43"/>
    <col customWidth="1" min="3" max="3" width="11.0"/>
    <col customWidth="1" min="4" max="4" width="10.0"/>
    <col customWidth="1" min="5" max="5" width="15.71"/>
    <col customWidth="1" min="6" max="26" width="8.71"/>
  </cols>
  <sheetData>
    <row r="1" ht="14.25" customHeight="1">
      <c r="A1" s="268"/>
      <c r="B1" s="268"/>
      <c r="C1" s="268"/>
      <c r="D1" s="268"/>
      <c r="E1" s="268"/>
      <c r="F1" s="268"/>
      <c r="G1" s="268"/>
      <c r="H1" s="268"/>
      <c r="I1" s="268"/>
      <c r="J1" s="268"/>
      <c r="K1" s="268"/>
      <c r="L1" s="5"/>
      <c r="M1" s="5"/>
      <c r="N1" s="5"/>
      <c r="O1" s="5"/>
      <c r="P1" s="5"/>
      <c r="Q1" s="5"/>
      <c r="R1" s="5"/>
      <c r="S1" s="5"/>
      <c r="T1" s="5"/>
      <c r="U1" s="5"/>
      <c r="V1" s="5"/>
      <c r="W1" s="5"/>
      <c r="X1" s="5"/>
      <c r="Y1" s="5"/>
      <c r="Z1" s="5"/>
    </row>
    <row r="2" ht="14.25" customHeight="1">
      <c r="A2" s="268"/>
      <c r="B2" s="269" t="s">
        <v>316</v>
      </c>
      <c r="C2" s="268"/>
      <c r="D2" s="268"/>
      <c r="E2" s="268"/>
      <c r="F2" s="268"/>
      <c r="G2" s="268"/>
      <c r="H2" s="268"/>
      <c r="I2" s="268"/>
      <c r="J2" s="268"/>
      <c r="K2" s="268"/>
      <c r="L2" s="5"/>
      <c r="M2" s="5"/>
      <c r="N2" s="5"/>
      <c r="O2" s="5"/>
      <c r="P2" s="5"/>
      <c r="Q2" s="5"/>
      <c r="R2" s="5"/>
      <c r="S2" s="5"/>
      <c r="T2" s="5"/>
      <c r="U2" s="5"/>
      <c r="V2" s="5"/>
      <c r="W2" s="5"/>
      <c r="X2" s="5"/>
      <c r="Y2" s="5"/>
      <c r="Z2" s="5"/>
    </row>
    <row r="3" ht="14.25" customHeight="1">
      <c r="A3" s="268"/>
      <c r="B3" s="268"/>
      <c r="C3" s="268"/>
      <c r="D3" s="268"/>
      <c r="E3" s="270"/>
      <c r="L3" s="5"/>
      <c r="M3" s="5"/>
      <c r="N3" s="5"/>
      <c r="O3" s="5"/>
      <c r="P3" s="5"/>
      <c r="Q3" s="5"/>
      <c r="R3" s="5"/>
      <c r="S3" s="5"/>
      <c r="T3" s="5"/>
      <c r="U3" s="5"/>
      <c r="V3" s="5"/>
      <c r="W3" s="5"/>
      <c r="X3" s="5"/>
      <c r="Y3" s="5"/>
      <c r="Z3" s="5"/>
    </row>
    <row r="4" ht="14.25" customHeight="1">
      <c r="A4" s="271">
        <v>1.0</v>
      </c>
      <c r="B4" s="272" t="s">
        <v>317</v>
      </c>
      <c r="C4" s="268"/>
      <c r="E4" s="268"/>
      <c r="F4" s="268"/>
      <c r="G4" s="268"/>
      <c r="H4" s="268"/>
      <c r="I4" s="268"/>
      <c r="J4" s="268"/>
      <c r="K4" s="268"/>
      <c r="L4" s="5"/>
      <c r="M4" s="5"/>
      <c r="N4" s="5"/>
      <c r="O4" s="5"/>
      <c r="P4" s="5"/>
      <c r="Q4" s="5"/>
      <c r="R4" s="5"/>
      <c r="S4" s="5"/>
      <c r="T4" s="5"/>
      <c r="U4" s="5"/>
      <c r="V4" s="5"/>
      <c r="W4" s="5"/>
      <c r="X4" s="5"/>
      <c r="Y4" s="5"/>
      <c r="Z4" s="5"/>
    </row>
    <row r="5" ht="32.25" customHeight="1">
      <c r="A5" s="271">
        <v>2.0</v>
      </c>
      <c r="B5" s="273" t="s">
        <v>318</v>
      </c>
      <c r="C5" s="268"/>
      <c r="D5" s="268"/>
      <c r="E5" s="268"/>
      <c r="F5" s="268"/>
      <c r="G5" s="268"/>
      <c r="H5" s="268"/>
      <c r="I5" s="268"/>
      <c r="J5" s="268"/>
      <c r="K5" s="268"/>
      <c r="L5" s="5"/>
      <c r="M5" s="5"/>
      <c r="N5" s="5"/>
      <c r="O5" s="5"/>
      <c r="P5" s="5"/>
      <c r="Q5" s="5"/>
      <c r="R5" s="5"/>
      <c r="S5" s="5"/>
      <c r="T5" s="5"/>
      <c r="U5" s="5"/>
      <c r="V5" s="5"/>
      <c r="W5" s="5"/>
      <c r="X5" s="5"/>
      <c r="Y5" s="5"/>
      <c r="Z5" s="5"/>
    </row>
    <row r="6" ht="14.25" customHeight="1">
      <c r="A6" s="271">
        <v>3.0</v>
      </c>
      <c r="B6" s="268" t="s">
        <v>319</v>
      </c>
      <c r="C6" s="268"/>
      <c r="D6" s="268"/>
      <c r="E6" s="268"/>
      <c r="F6" s="268"/>
      <c r="G6" s="268"/>
      <c r="H6" s="268"/>
      <c r="I6" s="268"/>
      <c r="J6" s="268"/>
      <c r="K6" s="268"/>
      <c r="L6" s="5"/>
      <c r="M6" s="5"/>
      <c r="N6" s="5"/>
      <c r="O6" s="5"/>
      <c r="P6" s="5"/>
      <c r="Q6" s="5"/>
      <c r="R6" s="5"/>
      <c r="S6" s="5"/>
      <c r="T6" s="5"/>
      <c r="U6" s="5"/>
      <c r="V6" s="5"/>
      <c r="W6" s="5"/>
      <c r="X6" s="5"/>
      <c r="Y6" s="5"/>
      <c r="Z6" s="5"/>
    </row>
    <row r="7" ht="19.5" customHeight="1">
      <c r="A7" s="268"/>
      <c r="B7" s="268"/>
      <c r="C7" s="268"/>
      <c r="D7" s="268"/>
      <c r="E7" s="268"/>
      <c r="F7" s="268"/>
      <c r="G7" s="268"/>
      <c r="H7" s="268"/>
      <c r="I7" s="268"/>
      <c r="J7" s="268"/>
      <c r="K7" s="268"/>
      <c r="L7" s="5"/>
      <c r="M7" s="5"/>
      <c r="N7" s="5"/>
      <c r="O7" s="5"/>
      <c r="P7" s="5"/>
      <c r="Q7" s="5"/>
      <c r="R7" s="5"/>
      <c r="S7" s="5"/>
      <c r="T7" s="5"/>
      <c r="U7" s="5"/>
      <c r="V7" s="5"/>
      <c r="W7" s="5"/>
      <c r="X7" s="5"/>
      <c r="Y7" s="5"/>
      <c r="Z7" s="5"/>
    </row>
    <row r="8" ht="14.25" customHeight="1">
      <c r="A8" s="268"/>
      <c r="B8" s="268"/>
      <c r="C8" s="268"/>
      <c r="D8" s="268"/>
      <c r="E8" s="268"/>
      <c r="F8" s="268"/>
      <c r="G8" s="268"/>
      <c r="H8" s="268"/>
      <c r="I8" s="268"/>
      <c r="J8" s="268"/>
      <c r="K8" s="268"/>
      <c r="L8" s="5"/>
      <c r="M8" s="5"/>
      <c r="N8" s="5"/>
      <c r="O8" s="5"/>
      <c r="P8" s="5"/>
      <c r="Q8" s="5"/>
      <c r="R8" s="5"/>
      <c r="S8" s="5"/>
      <c r="T8" s="5"/>
      <c r="U8" s="5"/>
      <c r="V8" s="5"/>
      <c r="W8" s="5"/>
      <c r="X8" s="5"/>
      <c r="Y8" s="5"/>
      <c r="Z8" s="5"/>
    </row>
    <row r="9" ht="14.25" customHeight="1">
      <c r="A9" s="274" t="s">
        <v>320</v>
      </c>
      <c r="B9" s="275" t="s">
        <v>14</v>
      </c>
      <c r="C9" s="276" t="s">
        <v>15</v>
      </c>
      <c r="D9" s="277" t="s">
        <v>16</v>
      </c>
      <c r="E9" s="278" t="s">
        <v>321</v>
      </c>
      <c r="F9" s="268"/>
      <c r="G9" s="268"/>
      <c r="H9" s="268"/>
      <c r="I9" s="268"/>
      <c r="J9" s="268"/>
      <c r="K9" s="268"/>
      <c r="L9" s="5"/>
      <c r="M9" s="5"/>
      <c r="N9" s="5"/>
      <c r="O9" s="5"/>
      <c r="P9" s="5"/>
      <c r="Q9" s="5"/>
      <c r="R9" s="5"/>
      <c r="S9" s="5"/>
      <c r="T9" s="5"/>
      <c r="U9" s="5"/>
      <c r="V9" s="5"/>
      <c r="W9" s="5"/>
      <c r="X9" s="5"/>
      <c r="Y9" s="5"/>
      <c r="Z9" s="5"/>
    </row>
    <row r="10" ht="15.75" customHeight="1">
      <c r="A10" s="279">
        <v>1.0</v>
      </c>
      <c r="B10" s="280" t="str">
        <f>'PART I'!B28</f>
        <v>All production facilities have 100% new equipment</v>
      </c>
      <c r="C10" s="281">
        <f>'PART I'!D28</f>
        <v>0.06</v>
      </c>
      <c r="D10" s="282">
        <f>'PART I'!F28</f>
        <v>4</v>
      </c>
      <c r="E10" s="283">
        <f t="shared" ref="E10:E19" si="1">C10*D10</f>
        <v>0.24</v>
      </c>
      <c r="F10" s="268"/>
      <c r="G10" s="268"/>
      <c r="H10" s="268"/>
      <c r="I10" s="268"/>
      <c r="J10" s="268"/>
      <c r="K10" s="268"/>
      <c r="L10" s="5"/>
      <c r="M10" s="5"/>
      <c r="N10" s="5"/>
      <c r="O10" s="5"/>
      <c r="P10" s="5"/>
      <c r="Q10" s="5"/>
      <c r="R10" s="5"/>
      <c r="S10" s="5"/>
      <c r="T10" s="5"/>
      <c r="U10" s="5"/>
      <c r="V10" s="5"/>
      <c r="W10" s="5"/>
      <c r="X10" s="5"/>
      <c r="Y10" s="5"/>
      <c r="Z10" s="5"/>
    </row>
    <row r="11" ht="14.25" customHeight="1">
      <c r="A11" s="284">
        <v>2.0</v>
      </c>
      <c r="B11" s="285" t="str">
        <f>'PART I'!B29</f>
        <v>North America and Asia have SQ rating of 8.5</v>
      </c>
      <c r="C11" s="286">
        <f>'PART I'!D29</f>
        <v>0.05</v>
      </c>
      <c r="D11" s="287">
        <f>'PART I'!F29</f>
        <v>4</v>
      </c>
      <c r="E11" s="288">
        <f t="shared" si="1"/>
        <v>0.2</v>
      </c>
      <c r="F11" s="268"/>
      <c r="G11" s="268"/>
      <c r="H11" s="268"/>
      <c r="I11" s="268"/>
      <c r="J11" s="268"/>
      <c r="K11" s="268"/>
      <c r="L11" s="5"/>
      <c r="M11" s="5"/>
      <c r="N11" s="5"/>
      <c r="O11" s="5"/>
      <c r="P11" s="5"/>
      <c r="Q11" s="5"/>
      <c r="R11" s="5"/>
      <c r="S11" s="5"/>
      <c r="T11" s="5"/>
      <c r="U11" s="5"/>
      <c r="V11" s="5"/>
      <c r="W11" s="5"/>
      <c r="X11" s="5"/>
      <c r="Y11" s="5"/>
      <c r="Z11" s="5"/>
    </row>
    <row r="12" ht="14.25" customHeight="1">
      <c r="A12" s="289">
        <v>3.0</v>
      </c>
      <c r="B12" s="290" t="str">
        <f>'PART I'!B30</f>
        <v>Average SQ rating across all regions is +19.4% higher than the industry average</v>
      </c>
      <c r="C12" s="291">
        <f>'PART I'!D30</f>
        <v>0.03</v>
      </c>
      <c r="D12" s="292">
        <f>'PART I'!F30</f>
        <v>3</v>
      </c>
      <c r="E12" s="293">
        <f t="shared" si="1"/>
        <v>0.09</v>
      </c>
      <c r="F12" s="268"/>
      <c r="G12" s="268"/>
      <c r="H12" s="268"/>
      <c r="I12" s="268"/>
      <c r="J12" s="268"/>
      <c r="K12" s="268"/>
      <c r="L12" s="5"/>
      <c r="M12" s="5"/>
      <c r="N12" s="5"/>
      <c r="O12" s="5"/>
      <c r="P12" s="5"/>
      <c r="Q12" s="5"/>
      <c r="R12" s="5"/>
      <c r="S12" s="5"/>
      <c r="T12" s="5"/>
      <c r="U12" s="5"/>
      <c r="V12" s="5"/>
      <c r="W12" s="5"/>
      <c r="X12" s="5"/>
      <c r="Y12" s="5"/>
      <c r="Z12" s="5"/>
    </row>
    <row r="13" ht="15.75" customHeight="1">
      <c r="A13" s="284">
        <v>4.0</v>
      </c>
      <c r="B13" s="285" t="str">
        <f>'PART I'!B31</f>
        <v>Image rating is 94, highest in industry</v>
      </c>
      <c r="C13" s="286">
        <f>'PART I'!D31</f>
        <v>0.04</v>
      </c>
      <c r="D13" s="287">
        <f>'PART I'!F31</f>
        <v>4</v>
      </c>
      <c r="E13" s="288">
        <f t="shared" si="1"/>
        <v>0.16</v>
      </c>
      <c r="F13" s="268"/>
      <c r="G13" s="268"/>
      <c r="H13" s="268"/>
      <c r="I13" s="268"/>
      <c r="J13" s="268"/>
      <c r="K13" s="268"/>
      <c r="L13" s="5"/>
      <c r="M13" s="5"/>
      <c r="N13" s="5"/>
      <c r="O13" s="5"/>
      <c r="P13" s="5"/>
      <c r="Q13" s="5"/>
      <c r="R13" s="5"/>
      <c r="S13" s="5"/>
      <c r="T13" s="5"/>
      <c r="U13" s="5"/>
      <c r="V13" s="5"/>
      <c r="W13" s="5"/>
      <c r="X13" s="5"/>
      <c r="Y13" s="5"/>
      <c r="Z13" s="5"/>
    </row>
    <row r="14" ht="14.25" customHeight="1">
      <c r="A14" s="289">
        <v>5.0</v>
      </c>
      <c r="B14" s="285" t="str">
        <f>'PART I'!B32</f>
        <v>Least amount of Total liabilities across industry while having third highest equity</v>
      </c>
      <c r="C14" s="291">
        <f>'PART I'!D32</f>
        <v>0.02</v>
      </c>
      <c r="D14" s="292">
        <f>'PART I'!F32</f>
        <v>3</v>
      </c>
      <c r="E14" s="293">
        <f t="shared" si="1"/>
        <v>0.06</v>
      </c>
      <c r="F14" s="268"/>
      <c r="G14" s="268"/>
      <c r="H14" s="268"/>
      <c r="I14" s="268"/>
      <c r="J14" s="268"/>
      <c r="K14" s="268"/>
      <c r="L14" s="5"/>
      <c r="M14" s="5"/>
      <c r="N14" s="5"/>
      <c r="O14" s="5"/>
      <c r="P14" s="5"/>
      <c r="Q14" s="5"/>
      <c r="R14" s="5"/>
      <c r="S14" s="5"/>
      <c r="T14" s="5"/>
      <c r="U14" s="5"/>
      <c r="V14" s="5"/>
      <c r="W14" s="5"/>
      <c r="X14" s="5"/>
      <c r="Y14" s="5"/>
      <c r="Z14" s="5"/>
    </row>
    <row r="15" ht="15.75" customHeight="1">
      <c r="A15" s="284">
        <v>6.0</v>
      </c>
      <c r="B15" s="285" t="str">
        <f>'PART I'!B33</f>
        <v>Mainaining an A+ credit rating for three years in a row</v>
      </c>
      <c r="C15" s="286">
        <f>'PART I'!D33</f>
        <v>0.01</v>
      </c>
      <c r="D15" s="287">
        <f>'PART I'!F33</f>
        <v>3</v>
      </c>
      <c r="E15" s="288">
        <f t="shared" si="1"/>
        <v>0.03</v>
      </c>
      <c r="F15" s="268"/>
      <c r="G15" s="268"/>
      <c r="H15" s="268"/>
      <c r="I15" s="268"/>
      <c r="J15" s="268"/>
      <c r="K15" s="268"/>
      <c r="L15" s="5"/>
      <c r="M15" s="5"/>
      <c r="N15" s="5"/>
      <c r="O15" s="5"/>
      <c r="P15" s="5"/>
      <c r="Q15" s="5"/>
      <c r="R15" s="5"/>
      <c r="S15" s="5"/>
      <c r="T15" s="5"/>
      <c r="U15" s="5"/>
      <c r="V15" s="5"/>
      <c r="W15" s="5"/>
      <c r="X15" s="5"/>
      <c r="Y15" s="5"/>
      <c r="Z15" s="5"/>
    </row>
    <row r="16" ht="14.25" customHeight="1">
      <c r="A16" s="289">
        <v>7.0</v>
      </c>
      <c r="B16" s="290" t="str">
        <f>'PART I'!B34</f>
        <v>Production reject rate in all facilities is below 3%</v>
      </c>
      <c r="C16" s="291">
        <f>'PART I'!D34</f>
        <v>0.05</v>
      </c>
      <c r="D16" s="292">
        <f>'PART I'!F34</f>
        <v>4</v>
      </c>
      <c r="E16" s="293">
        <f t="shared" si="1"/>
        <v>0.2</v>
      </c>
      <c r="F16" s="268"/>
      <c r="G16" s="268"/>
      <c r="H16" s="268"/>
      <c r="I16" s="268"/>
      <c r="J16" s="268"/>
      <c r="K16" s="268"/>
      <c r="L16" s="5"/>
      <c r="M16" s="5"/>
      <c r="N16" s="5"/>
      <c r="O16" s="5"/>
      <c r="P16" s="5"/>
      <c r="Q16" s="5"/>
      <c r="R16" s="5"/>
      <c r="S16" s="5"/>
      <c r="T16" s="5"/>
      <c r="U16" s="5"/>
      <c r="V16" s="5"/>
      <c r="W16" s="5"/>
      <c r="X16" s="5"/>
      <c r="Y16" s="5"/>
      <c r="Z16" s="5"/>
    </row>
    <row r="17" ht="14.25" customHeight="1">
      <c r="A17" s="284">
        <v>8.0</v>
      </c>
      <c r="B17" s="285" t="str">
        <f>'PART I'!B35</f>
        <v>Differentiated our brand from the market with higher quality and less models</v>
      </c>
      <c r="C17" s="286">
        <f>'PART I'!D35</f>
        <v>0.02</v>
      </c>
      <c r="D17" s="287">
        <f>'PART I'!F35</f>
        <v>3</v>
      </c>
      <c r="E17" s="288">
        <f t="shared" si="1"/>
        <v>0.06</v>
      </c>
      <c r="F17" s="268"/>
      <c r="G17" s="268"/>
      <c r="H17" s="268"/>
      <c r="I17" s="268"/>
      <c r="J17" s="268"/>
      <c r="K17" s="268"/>
      <c r="L17" s="5"/>
      <c r="M17" s="5"/>
      <c r="N17" s="5"/>
      <c r="O17" s="5"/>
      <c r="P17" s="5"/>
      <c r="Q17" s="5"/>
      <c r="R17" s="5"/>
      <c r="S17" s="5"/>
      <c r="T17" s="5"/>
      <c r="U17" s="5"/>
      <c r="V17" s="5"/>
      <c r="W17" s="5"/>
      <c r="X17" s="5"/>
      <c r="Y17" s="5"/>
      <c r="Z17" s="5"/>
    </row>
    <row r="18" ht="14.25" customHeight="1">
      <c r="A18" s="289">
        <v>9.0</v>
      </c>
      <c r="B18" s="290" t="str">
        <f>'PART I'!B36</f>
        <v>All pairs of Private lable shoes are sold each year across each region</v>
      </c>
      <c r="C18" s="291">
        <f>'PART I'!D36</f>
        <v>0.02</v>
      </c>
      <c r="D18" s="292">
        <f>'PART I'!F36</f>
        <v>3</v>
      </c>
      <c r="E18" s="293">
        <f t="shared" si="1"/>
        <v>0.06</v>
      </c>
      <c r="F18" s="268"/>
      <c r="G18" s="268"/>
      <c r="H18" s="268"/>
      <c r="I18" s="268"/>
      <c r="J18" s="268"/>
      <c r="K18" s="268"/>
      <c r="L18" s="5"/>
      <c r="M18" s="5"/>
      <c r="N18" s="5"/>
      <c r="O18" s="5"/>
      <c r="P18" s="5"/>
      <c r="Q18" s="5"/>
      <c r="R18" s="5"/>
      <c r="S18" s="5"/>
      <c r="T18" s="5"/>
      <c r="U18" s="5"/>
      <c r="V18" s="5"/>
      <c r="W18" s="5"/>
      <c r="X18" s="5"/>
      <c r="Y18" s="5"/>
      <c r="Z18" s="5"/>
    </row>
    <row r="19" ht="14.25" customHeight="1">
      <c r="A19" s="294">
        <v>10.0</v>
      </c>
      <c r="B19" s="295" t="str">
        <f>'PART I'!B37</f>
        <v>Celebrity Appeal is a competitive advantage across all regions (total ave 104.5% higher) highest in LA at 150%</v>
      </c>
      <c r="C19" s="296">
        <f>'PART I'!D37</f>
        <v>0.04</v>
      </c>
      <c r="D19" s="297">
        <f>'PART I'!F37</f>
        <v>4</v>
      </c>
      <c r="E19" s="298">
        <f t="shared" si="1"/>
        <v>0.16</v>
      </c>
      <c r="F19" s="268"/>
      <c r="G19" s="268"/>
      <c r="H19" s="268"/>
      <c r="I19" s="268"/>
      <c r="J19" s="268"/>
      <c r="K19" s="268"/>
      <c r="L19" s="5"/>
      <c r="M19" s="5"/>
      <c r="N19" s="5"/>
      <c r="O19" s="5"/>
      <c r="P19" s="5"/>
      <c r="Q19" s="5"/>
      <c r="R19" s="5"/>
      <c r="S19" s="5"/>
      <c r="T19" s="5"/>
      <c r="U19" s="5"/>
      <c r="V19" s="5"/>
      <c r="W19" s="5"/>
      <c r="X19" s="5"/>
      <c r="Y19" s="5"/>
      <c r="Z19" s="5"/>
    </row>
    <row r="20" ht="16.5" customHeight="1">
      <c r="A20" s="299"/>
      <c r="B20" s="299"/>
      <c r="C20" s="299"/>
      <c r="D20" s="299"/>
      <c r="E20" s="299"/>
      <c r="F20" s="268"/>
      <c r="G20" s="268"/>
      <c r="H20" s="268"/>
      <c r="I20" s="268"/>
      <c r="J20" s="268"/>
      <c r="K20" s="268"/>
      <c r="L20" s="5"/>
      <c r="M20" s="5"/>
      <c r="N20" s="5"/>
      <c r="O20" s="5"/>
      <c r="P20" s="5"/>
      <c r="Q20" s="5"/>
      <c r="R20" s="5"/>
      <c r="S20" s="5"/>
      <c r="T20" s="5"/>
      <c r="U20" s="5"/>
      <c r="V20" s="5"/>
      <c r="W20" s="5"/>
      <c r="X20" s="5"/>
      <c r="Y20" s="5"/>
      <c r="Z20" s="5"/>
    </row>
    <row r="21" ht="14.25" customHeight="1">
      <c r="A21" s="299"/>
      <c r="B21" s="299"/>
      <c r="C21" s="299"/>
      <c r="D21" s="299"/>
      <c r="E21" s="299"/>
      <c r="F21" s="268"/>
      <c r="G21" s="268"/>
      <c r="H21" s="268"/>
      <c r="I21" s="268"/>
      <c r="J21" s="268"/>
      <c r="K21" s="268"/>
      <c r="L21" s="5"/>
      <c r="M21" s="5"/>
      <c r="N21" s="5"/>
      <c r="O21" s="5"/>
      <c r="P21" s="5"/>
      <c r="Q21" s="5"/>
      <c r="R21" s="5"/>
      <c r="S21" s="5"/>
      <c r="T21" s="5"/>
      <c r="U21" s="5"/>
      <c r="V21" s="5"/>
      <c r="W21" s="5"/>
      <c r="X21" s="5"/>
      <c r="Y21" s="5"/>
      <c r="Z21" s="5"/>
    </row>
    <row r="22" ht="14.25" customHeight="1">
      <c r="A22" s="274" t="s">
        <v>320</v>
      </c>
      <c r="B22" s="275" t="s">
        <v>27</v>
      </c>
      <c r="C22" s="300" t="s">
        <v>15</v>
      </c>
      <c r="D22" s="301" t="s">
        <v>16</v>
      </c>
      <c r="E22" s="278" t="s">
        <v>321</v>
      </c>
      <c r="F22" s="268"/>
      <c r="G22" s="268"/>
      <c r="H22" s="268"/>
      <c r="I22" s="268"/>
      <c r="J22" s="268"/>
      <c r="K22" s="268"/>
      <c r="L22" s="5"/>
      <c r="M22" s="5"/>
      <c r="N22" s="5"/>
      <c r="O22" s="5"/>
      <c r="P22" s="5"/>
      <c r="Q22" s="5"/>
      <c r="R22" s="5"/>
      <c r="S22" s="5"/>
      <c r="T22" s="5"/>
      <c r="U22" s="5"/>
      <c r="V22" s="5"/>
      <c r="W22" s="5"/>
      <c r="X22" s="5"/>
      <c r="Y22" s="5"/>
      <c r="Z22" s="5"/>
    </row>
    <row r="23" ht="14.25" customHeight="1">
      <c r="A23" s="279">
        <v>1.0</v>
      </c>
      <c r="B23" s="280" t="str">
        <f>'PART I'!B40</f>
        <v>Not financing with debt has slowed the growth in equity</v>
      </c>
      <c r="C23" s="302">
        <f>'PART I'!D40</f>
        <v>0.01</v>
      </c>
      <c r="D23" s="303">
        <f>'PART I'!F40</f>
        <v>2</v>
      </c>
      <c r="E23" s="304">
        <f t="shared" ref="E23:E32" si="2">C23*D23</f>
        <v>0.02</v>
      </c>
      <c r="F23" s="268"/>
      <c r="G23" s="268"/>
      <c r="H23" s="268"/>
      <c r="I23" s="268"/>
      <c r="J23" s="268"/>
      <c r="K23" s="268"/>
      <c r="L23" s="5"/>
      <c r="M23" s="5"/>
      <c r="N23" s="5"/>
      <c r="O23" s="5"/>
      <c r="P23" s="5"/>
      <c r="Q23" s="5"/>
      <c r="R23" s="5"/>
      <c r="S23" s="5"/>
      <c r="T23" s="5"/>
      <c r="U23" s="5"/>
      <c r="V23" s="5"/>
      <c r="W23" s="5"/>
      <c r="X23" s="5"/>
      <c r="Y23" s="5"/>
      <c r="Z23" s="5"/>
    </row>
    <row r="24" ht="17.25" customHeight="1">
      <c r="A24" s="284">
        <v>2.0</v>
      </c>
      <c r="B24" s="285" t="str">
        <f>'PART I'!B41</f>
        <v>Not having the production capability in Europe is costing in tariffs + exhange rate</v>
      </c>
      <c r="C24" s="305">
        <f>'PART I'!D41</f>
        <v>0.01</v>
      </c>
      <c r="D24" s="306">
        <f>'PART I'!F41</f>
        <v>1</v>
      </c>
      <c r="E24" s="307">
        <f t="shared" si="2"/>
        <v>0.01</v>
      </c>
      <c r="F24" s="268"/>
      <c r="G24" s="268"/>
      <c r="H24" s="268"/>
      <c r="I24" s="268"/>
      <c r="J24" s="268"/>
      <c r="K24" s="268"/>
      <c r="L24" s="5"/>
      <c r="M24" s="5"/>
      <c r="N24" s="5"/>
      <c r="O24" s="5"/>
      <c r="P24" s="5"/>
      <c r="Q24" s="5"/>
      <c r="R24" s="5"/>
      <c r="S24" s="5"/>
      <c r="T24" s="5"/>
      <c r="U24" s="5"/>
      <c r="V24" s="5"/>
      <c r="W24" s="5"/>
      <c r="X24" s="5"/>
      <c r="Y24" s="5"/>
      <c r="Z24" s="5"/>
    </row>
    <row r="25" ht="14.25" customHeight="1">
      <c r="A25" s="289">
        <v>3.0</v>
      </c>
      <c r="B25" s="290" t="str">
        <f>'PART I'!B42</f>
        <v>Having a lesser number of models is major competitive disadvantage in each region averaging -36.7%</v>
      </c>
      <c r="C25" s="308">
        <f>'PART I'!D42</f>
        <v>0.04</v>
      </c>
      <c r="D25" s="309">
        <f>'PART I'!F42</f>
        <v>1</v>
      </c>
      <c r="E25" s="310">
        <f t="shared" si="2"/>
        <v>0.04</v>
      </c>
      <c r="F25" s="268"/>
      <c r="G25" s="268"/>
      <c r="H25" s="268"/>
      <c r="I25" s="268"/>
      <c r="J25" s="268"/>
      <c r="K25" s="268"/>
      <c r="L25" s="5"/>
      <c r="M25" s="5"/>
      <c r="N25" s="5"/>
      <c r="O25" s="5"/>
      <c r="P25" s="5"/>
      <c r="Q25" s="5"/>
      <c r="R25" s="5"/>
      <c r="S25" s="5"/>
      <c r="T25" s="5"/>
      <c r="U25" s="5"/>
      <c r="V25" s="5"/>
      <c r="W25" s="5"/>
      <c r="X25" s="5"/>
      <c r="Y25" s="5"/>
      <c r="Z25" s="5"/>
    </row>
    <row r="26" ht="14.25" customHeight="1">
      <c r="A26" s="284">
        <v>4.0</v>
      </c>
      <c r="B26" s="285" t="str">
        <f>'PART I'!B43</f>
        <v>Using profits to finance following year lowers retained earnings and equity lower ROE</v>
      </c>
      <c r="C26" s="305">
        <f>'PART I'!D43</f>
        <v>0.03</v>
      </c>
      <c r="D26" s="306">
        <f>'PART I'!F43</f>
        <v>1</v>
      </c>
      <c r="E26" s="307">
        <f t="shared" si="2"/>
        <v>0.03</v>
      </c>
      <c r="F26" s="268"/>
      <c r="G26" s="268"/>
      <c r="H26" s="268"/>
      <c r="I26" s="268"/>
      <c r="J26" s="268"/>
      <c r="K26" s="268"/>
      <c r="L26" s="5"/>
      <c r="M26" s="5"/>
      <c r="N26" s="5"/>
      <c r="O26" s="5"/>
      <c r="P26" s="5"/>
      <c r="Q26" s="5"/>
      <c r="R26" s="5"/>
      <c r="S26" s="5"/>
      <c r="T26" s="5"/>
      <c r="U26" s="5"/>
      <c r="V26" s="5"/>
      <c r="W26" s="5"/>
      <c r="X26" s="5"/>
      <c r="Y26" s="5"/>
      <c r="Z26" s="5"/>
    </row>
    <row r="27" ht="14.25" customHeight="1">
      <c r="A27" s="289">
        <v>5.0</v>
      </c>
      <c r="B27" s="290" t="str">
        <f>'PART I'!B44</f>
        <v>Advertising has risen sharply and become a significant cost to stay competitive</v>
      </c>
      <c r="C27" s="308">
        <f>'PART I'!D44</f>
        <v>0.02</v>
      </c>
      <c r="D27" s="309">
        <f>'PART I'!F44</f>
        <v>2</v>
      </c>
      <c r="E27" s="310">
        <f t="shared" si="2"/>
        <v>0.04</v>
      </c>
      <c r="F27" s="268"/>
      <c r="G27" s="268"/>
      <c r="H27" s="268"/>
      <c r="I27" s="268"/>
      <c r="J27" s="268"/>
      <c r="K27" s="268"/>
      <c r="L27" s="5"/>
      <c r="M27" s="5"/>
      <c r="N27" s="5"/>
      <c r="O27" s="5"/>
      <c r="P27" s="5"/>
      <c r="Q27" s="5"/>
      <c r="R27" s="5"/>
      <c r="S27" s="5"/>
      <c r="T27" s="5"/>
      <c r="U27" s="5"/>
      <c r="V27" s="5"/>
      <c r="W27" s="5"/>
      <c r="X27" s="5"/>
      <c r="Y27" s="5"/>
      <c r="Z27" s="5"/>
    </row>
    <row r="28" ht="14.25" customHeight="1">
      <c r="A28" s="284">
        <v>6.0</v>
      </c>
      <c r="B28" s="285" t="str">
        <f>'PART I'!B45</f>
        <v>AP reject rate is still above 2% in year 16</v>
      </c>
      <c r="C28" s="305">
        <f>'PART I'!D45</f>
        <v>0.01</v>
      </c>
      <c r="D28" s="306">
        <f>'PART I'!F45</f>
        <v>2</v>
      </c>
      <c r="E28" s="307">
        <f t="shared" si="2"/>
        <v>0.02</v>
      </c>
      <c r="F28" s="268"/>
      <c r="G28" s="268"/>
      <c r="H28" s="268"/>
      <c r="I28" s="268"/>
      <c r="J28" s="268"/>
      <c r="K28" s="268"/>
      <c r="L28" s="5"/>
      <c r="M28" s="5"/>
      <c r="N28" s="5"/>
      <c r="O28" s="5"/>
      <c r="P28" s="5"/>
      <c r="Q28" s="5"/>
      <c r="R28" s="5"/>
      <c r="S28" s="5"/>
      <c r="T28" s="5"/>
      <c r="U28" s="5"/>
      <c r="V28" s="5"/>
      <c r="W28" s="5"/>
      <c r="X28" s="5"/>
      <c r="Y28" s="5"/>
      <c r="Z28" s="5"/>
    </row>
    <row r="29" ht="14.25" customHeight="1">
      <c r="A29" s="289">
        <v>7.0</v>
      </c>
      <c r="B29" s="290" t="str">
        <f>'PART I'!B46</f>
        <v>Whole sale Operating Profit Margin in NA and EA are weak between 10 and 13%</v>
      </c>
      <c r="C29" s="308">
        <f>'PART I'!D46</f>
        <v>0.04</v>
      </c>
      <c r="D29" s="309">
        <f>'PART I'!F46</f>
        <v>2</v>
      </c>
      <c r="E29" s="310">
        <f t="shared" si="2"/>
        <v>0.08</v>
      </c>
      <c r="F29" s="268"/>
      <c r="G29" s="268"/>
      <c r="H29" s="268"/>
      <c r="I29" s="268"/>
      <c r="J29" s="268"/>
      <c r="K29" s="268"/>
      <c r="L29" s="5"/>
      <c r="M29" s="5"/>
      <c r="N29" s="5"/>
      <c r="O29" s="5"/>
      <c r="P29" s="5"/>
      <c r="Q29" s="5"/>
      <c r="R29" s="5"/>
      <c r="S29" s="5"/>
      <c r="T29" s="5"/>
      <c r="U29" s="5"/>
      <c r="V29" s="5"/>
      <c r="W29" s="5"/>
      <c r="X29" s="5"/>
      <c r="Y29" s="5"/>
      <c r="Z29" s="5"/>
    </row>
    <row r="30" ht="14.25" customHeight="1">
      <c r="A30" s="284">
        <v>8.0</v>
      </c>
      <c r="B30" s="285" t="str">
        <f>'PART I'!B47</f>
        <v>Facilitiy capacities are too small to meet economies of scale </v>
      </c>
      <c r="C30" s="305">
        <f>'PART I'!D47</f>
        <v>0.2</v>
      </c>
      <c r="D30" s="306">
        <f>'PART I'!F47</f>
        <v>1</v>
      </c>
      <c r="E30" s="307">
        <f t="shared" si="2"/>
        <v>0.2</v>
      </c>
      <c r="F30" s="268"/>
      <c r="G30" s="268"/>
      <c r="H30" s="268"/>
      <c r="I30" s="268"/>
      <c r="J30" s="268"/>
      <c r="K30" s="268"/>
      <c r="L30" s="5"/>
      <c r="M30" s="5"/>
      <c r="N30" s="5"/>
      <c r="O30" s="5"/>
      <c r="P30" s="5"/>
      <c r="Q30" s="5"/>
      <c r="R30" s="5"/>
      <c r="S30" s="5"/>
      <c r="T30" s="5"/>
      <c r="U30" s="5"/>
      <c r="V30" s="5"/>
      <c r="W30" s="5"/>
      <c r="X30" s="5"/>
      <c r="Y30" s="5"/>
      <c r="Z30" s="5"/>
    </row>
    <row r="31" ht="14.25" customHeight="1">
      <c r="A31" s="289">
        <v>9.0</v>
      </c>
      <c r="B31" s="290" t="str">
        <f>'PART I'!B48</f>
        <v>EPS are below due to net income amount</v>
      </c>
      <c r="C31" s="308">
        <f>'PART I'!D48</f>
        <v>0.1</v>
      </c>
      <c r="D31" s="309">
        <f>'PART I'!F48</f>
        <v>2</v>
      </c>
      <c r="E31" s="310">
        <f t="shared" si="2"/>
        <v>0.2</v>
      </c>
      <c r="F31" s="268"/>
      <c r="G31" s="268"/>
      <c r="H31" s="268"/>
      <c r="I31" s="268"/>
      <c r="J31" s="268"/>
      <c r="K31" s="268"/>
      <c r="L31" s="5"/>
      <c r="M31" s="5"/>
      <c r="N31" s="5"/>
      <c r="O31" s="5"/>
      <c r="P31" s="5"/>
      <c r="Q31" s="5"/>
      <c r="R31" s="5"/>
      <c r="S31" s="5"/>
      <c r="T31" s="5"/>
      <c r="U31" s="5"/>
      <c r="V31" s="5"/>
      <c r="W31" s="5"/>
      <c r="X31" s="5"/>
      <c r="Y31" s="5"/>
      <c r="Z31" s="5"/>
    </row>
    <row r="32" ht="14.25" customHeight="1">
      <c r="A32" s="284">
        <v>10.0</v>
      </c>
      <c r="B32" s="285" t="str">
        <f>'PART I'!B49</f>
        <v>Cost of pairs sold is 52% of Gross revenue and too expensive</v>
      </c>
      <c r="C32" s="305">
        <f>'PART I'!D49</f>
        <v>0.2</v>
      </c>
      <c r="D32" s="306">
        <f>'PART I'!F49</f>
        <v>1</v>
      </c>
      <c r="E32" s="307">
        <f t="shared" si="2"/>
        <v>0.2</v>
      </c>
      <c r="F32" s="268"/>
      <c r="G32" s="268"/>
      <c r="H32" s="268"/>
      <c r="I32" s="268"/>
      <c r="J32" s="268"/>
      <c r="K32" s="268"/>
      <c r="L32" s="5"/>
      <c r="M32" s="5"/>
      <c r="N32" s="5"/>
      <c r="O32" s="5"/>
      <c r="P32" s="5"/>
      <c r="Q32" s="5"/>
      <c r="R32" s="5"/>
      <c r="S32" s="5"/>
      <c r="T32" s="5"/>
      <c r="U32" s="5"/>
      <c r="V32" s="5"/>
      <c r="W32" s="5"/>
      <c r="X32" s="5"/>
      <c r="Y32" s="5"/>
      <c r="Z32" s="5"/>
    </row>
    <row r="33" ht="14.25" customHeight="1">
      <c r="A33" s="311"/>
      <c r="B33" s="312" t="s">
        <v>322</v>
      </c>
      <c r="C33" s="313">
        <f>'PART I'!D51</f>
        <v>1</v>
      </c>
      <c r="D33" s="314"/>
      <c r="E33" s="315">
        <f>SUM(E10:E19)+SUM(E23:E32)</f>
        <v>2.1</v>
      </c>
      <c r="F33" s="268"/>
      <c r="G33" s="268"/>
      <c r="H33" s="268"/>
      <c r="I33" s="268"/>
      <c r="J33" s="268"/>
      <c r="K33" s="268"/>
      <c r="L33" s="5"/>
      <c r="M33" s="5"/>
      <c r="N33" s="5"/>
      <c r="O33" s="5"/>
      <c r="P33" s="5"/>
      <c r="Q33" s="5"/>
      <c r="R33" s="5"/>
      <c r="S33" s="5"/>
      <c r="T33" s="5"/>
      <c r="U33" s="5"/>
      <c r="V33" s="5"/>
      <c r="W33" s="5"/>
      <c r="X33" s="5"/>
      <c r="Y33" s="5"/>
      <c r="Z33" s="5"/>
    </row>
    <row r="34"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2">
    <mergeCell ref="E3:K3"/>
    <mergeCell ref="C4:D4"/>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4.0"/>
    <col customWidth="1" min="2" max="2" width="51.71"/>
    <col customWidth="1" min="3" max="3" width="9.43"/>
    <col customWidth="1" min="4" max="4" width="9.29"/>
    <col customWidth="1" min="5" max="5" width="15.71"/>
    <col customWidth="1" min="6" max="26" width="8.71"/>
  </cols>
  <sheetData>
    <row r="1" ht="14.25" customHeight="1">
      <c r="A1" s="5"/>
      <c r="B1" s="5"/>
      <c r="C1" s="5"/>
      <c r="D1" s="5"/>
      <c r="E1" s="5"/>
      <c r="F1" s="5"/>
      <c r="G1" s="5"/>
      <c r="H1" s="5"/>
      <c r="I1" s="5"/>
      <c r="J1" s="5"/>
      <c r="K1" s="5"/>
      <c r="L1" s="5"/>
      <c r="M1" s="5"/>
      <c r="N1" s="5"/>
      <c r="O1" s="5"/>
      <c r="P1" s="5"/>
      <c r="Q1" s="5"/>
      <c r="R1" s="5"/>
      <c r="S1" s="5"/>
      <c r="T1" s="5"/>
      <c r="U1" s="5"/>
      <c r="V1" s="5"/>
      <c r="W1" s="5"/>
      <c r="X1" s="5"/>
      <c r="Y1" s="5"/>
      <c r="Z1" s="5"/>
    </row>
    <row r="2" ht="14.25" customHeight="1">
      <c r="A2" s="268"/>
      <c r="B2" s="269" t="s">
        <v>323</v>
      </c>
      <c r="C2" s="268"/>
      <c r="D2" s="268"/>
      <c r="E2" s="5"/>
      <c r="F2" s="5"/>
      <c r="G2" s="5"/>
      <c r="H2" s="5"/>
      <c r="I2" s="5"/>
      <c r="J2" s="5"/>
      <c r="K2" s="5"/>
      <c r="L2" s="5"/>
      <c r="M2" s="5"/>
      <c r="N2" s="5"/>
      <c r="O2" s="5"/>
      <c r="P2" s="5"/>
      <c r="Q2" s="5"/>
      <c r="R2" s="5"/>
      <c r="S2" s="5"/>
      <c r="T2" s="5"/>
      <c r="U2" s="5"/>
      <c r="V2" s="5"/>
      <c r="W2" s="5"/>
      <c r="X2" s="5"/>
      <c r="Y2" s="5"/>
      <c r="Z2" s="5"/>
    </row>
    <row r="3" ht="14.25" customHeight="1">
      <c r="A3" s="268"/>
      <c r="B3" s="268"/>
      <c r="C3" s="268"/>
      <c r="D3" s="268"/>
      <c r="E3" s="5"/>
      <c r="F3" s="5"/>
      <c r="G3" s="5"/>
      <c r="H3" s="5"/>
      <c r="I3" s="5"/>
      <c r="J3" s="5"/>
      <c r="K3" s="5"/>
      <c r="L3" s="5"/>
      <c r="M3" s="5"/>
      <c r="N3" s="5"/>
      <c r="O3" s="5"/>
      <c r="P3" s="5"/>
      <c r="Q3" s="5"/>
      <c r="R3" s="5"/>
      <c r="S3" s="5"/>
      <c r="T3" s="5"/>
      <c r="U3" s="5"/>
      <c r="V3" s="5"/>
      <c r="W3" s="5"/>
      <c r="X3" s="5"/>
      <c r="Y3" s="5"/>
      <c r="Z3" s="5"/>
    </row>
    <row r="4" ht="14.25" customHeight="1">
      <c r="A4" s="271">
        <v>1.0</v>
      </c>
      <c r="B4" s="272" t="s">
        <v>324</v>
      </c>
      <c r="C4" s="268"/>
      <c r="E4" s="268"/>
      <c r="F4" s="5"/>
      <c r="G4" s="5"/>
      <c r="H4" s="5"/>
      <c r="I4" s="5"/>
      <c r="J4" s="5"/>
      <c r="K4" s="5"/>
      <c r="L4" s="5"/>
      <c r="M4" s="5"/>
      <c r="N4" s="5"/>
      <c r="O4" s="5"/>
      <c r="P4" s="5"/>
      <c r="Q4" s="5"/>
      <c r="R4" s="5"/>
      <c r="S4" s="5"/>
      <c r="T4" s="5"/>
      <c r="U4" s="5"/>
      <c r="V4" s="5"/>
      <c r="W4" s="5"/>
      <c r="X4" s="5"/>
      <c r="Y4" s="5"/>
      <c r="Z4" s="5"/>
    </row>
    <row r="5" ht="14.25" customHeight="1">
      <c r="A5" s="271">
        <v>2.0</v>
      </c>
      <c r="B5" s="273" t="s">
        <v>318</v>
      </c>
      <c r="C5" s="268"/>
      <c r="D5" s="268"/>
      <c r="E5" s="268"/>
      <c r="F5" s="5"/>
      <c r="G5" s="5"/>
      <c r="H5" s="5"/>
      <c r="I5" s="5"/>
      <c r="J5" s="5"/>
      <c r="K5" s="5"/>
      <c r="L5" s="5"/>
      <c r="M5" s="5"/>
      <c r="N5" s="5"/>
      <c r="O5" s="5"/>
      <c r="P5" s="5"/>
      <c r="Q5" s="5"/>
      <c r="R5" s="5"/>
      <c r="S5" s="5"/>
      <c r="T5" s="5"/>
      <c r="U5" s="5"/>
      <c r="V5" s="5"/>
      <c r="W5" s="5"/>
      <c r="X5" s="5"/>
      <c r="Y5" s="5"/>
      <c r="Z5" s="5"/>
    </row>
    <row r="6" ht="14.25" customHeight="1">
      <c r="A6" s="271">
        <v>3.0</v>
      </c>
      <c r="B6" s="268" t="s">
        <v>319</v>
      </c>
      <c r="C6" s="268"/>
      <c r="D6" s="268"/>
      <c r="E6" s="268"/>
      <c r="F6" s="5"/>
      <c r="G6" s="5"/>
      <c r="H6" s="5"/>
      <c r="I6" s="5"/>
      <c r="J6" s="5"/>
      <c r="K6" s="5"/>
      <c r="L6" s="5"/>
      <c r="M6" s="5"/>
      <c r="N6" s="5"/>
      <c r="O6" s="5"/>
      <c r="P6" s="5"/>
      <c r="Q6" s="5"/>
      <c r="R6" s="5"/>
      <c r="S6" s="5"/>
      <c r="T6" s="5"/>
      <c r="U6" s="5"/>
      <c r="V6" s="5"/>
      <c r="W6" s="5"/>
      <c r="X6" s="5"/>
      <c r="Y6" s="5"/>
      <c r="Z6" s="5"/>
    </row>
    <row r="7" ht="14.25" customHeight="1">
      <c r="A7" s="268"/>
      <c r="B7" s="268"/>
      <c r="C7" s="268"/>
      <c r="D7" s="268"/>
      <c r="E7" s="268"/>
      <c r="F7" s="5"/>
      <c r="G7" s="5"/>
      <c r="H7" s="5"/>
      <c r="I7" s="5"/>
      <c r="J7" s="5"/>
      <c r="K7" s="5"/>
      <c r="L7" s="5"/>
      <c r="M7" s="5"/>
      <c r="N7" s="5"/>
      <c r="O7" s="5"/>
      <c r="P7" s="5"/>
      <c r="Q7" s="5"/>
      <c r="R7" s="5"/>
      <c r="S7" s="5"/>
      <c r="T7" s="5"/>
      <c r="U7" s="5"/>
      <c r="V7" s="5"/>
      <c r="W7" s="5"/>
      <c r="X7" s="5"/>
      <c r="Y7" s="5"/>
      <c r="Z7" s="5"/>
    </row>
    <row r="8" ht="14.25" customHeight="1">
      <c r="A8" s="5"/>
      <c r="B8" s="5"/>
      <c r="C8" s="5"/>
      <c r="D8" s="5"/>
      <c r="E8" s="5"/>
      <c r="F8" s="5"/>
      <c r="G8" s="5"/>
      <c r="H8" s="5"/>
      <c r="I8" s="5"/>
      <c r="J8" s="5"/>
      <c r="K8" s="5"/>
      <c r="L8" s="5"/>
      <c r="M8" s="5"/>
      <c r="N8" s="5"/>
      <c r="O8" s="5"/>
      <c r="P8" s="5"/>
      <c r="Q8" s="5"/>
      <c r="R8" s="5"/>
      <c r="S8" s="5"/>
      <c r="T8" s="5"/>
      <c r="U8" s="5"/>
      <c r="V8" s="5"/>
      <c r="W8" s="5"/>
      <c r="X8" s="5"/>
      <c r="Y8" s="5"/>
      <c r="Z8" s="5"/>
    </row>
    <row r="9" ht="14.25" customHeight="1">
      <c r="A9" s="274" t="s">
        <v>320</v>
      </c>
      <c r="B9" s="275" t="s">
        <v>47</v>
      </c>
      <c r="C9" s="276" t="s">
        <v>15</v>
      </c>
      <c r="D9" s="277" t="s">
        <v>16</v>
      </c>
      <c r="E9" s="278" t="s">
        <v>321</v>
      </c>
      <c r="F9" s="5"/>
      <c r="G9" s="5"/>
      <c r="H9" s="5"/>
      <c r="I9" s="5"/>
      <c r="J9" s="5"/>
      <c r="K9" s="5"/>
      <c r="L9" s="5"/>
      <c r="M9" s="5"/>
      <c r="N9" s="5"/>
      <c r="O9" s="5"/>
      <c r="P9" s="5"/>
      <c r="Q9" s="5"/>
      <c r="R9" s="5"/>
      <c r="S9" s="5"/>
      <c r="T9" s="5"/>
      <c r="U9" s="5"/>
      <c r="V9" s="5"/>
      <c r="W9" s="5"/>
      <c r="X9" s="5"/>
      <c r="Y9" s="5"/>
      <c r="Z9" s="5"/>
    </row>
    <row r="10" ht="14.25" customHeight="1">
      <c r="A10" s="279">
        <v>1.0</v>
      </c>
      <c r="B10" s="280" t="str">
        <f>'PART I'!B70</f>
        <v>Private label demand is increasing 9-11%</v>
      </c>
      <c r="C10" s="281">
        <f>'PART I'!D70</f>
        <v>0.05</v>
      </c>
      <c r="D10" s="282">
        <f>'PART I'!F70</f>
        <v>2</v>
      </c>
      <c r="E10" s="316">
        <f t="shared" ref="E10:E19" si="1">C10*D10</f>
        <v>0.1</v>
      </c>
      <c r="F10" s="5"/>
      <c r="G10" s="5"/>
      <c r="H10" s="5"/>
      <c r="I10" s="5"/>
      <c r="J10" s="5"/>
      <c r="K10" s="5"/>
      <c r="L10" s="5"/>
      <c r="M10" s="5"/>
      <c r="N10" s="5"/>
      <c r="O10" s="5"/>
      <c r="P10" s="5"/>
      <c r="Q10" s="5"/>
      <c r="R10" s="5"/>
      <c r="S10" s="5"/>
      <c r="T10" s="5"/>
      <c r="U10" s="5"/>
      <c r="V10" s="5"/>
      <c r="W10" s="5"/>
      <c r="X10" s="5"/>
      <c r="Y10" s="5"/>
      <c r="Z10" s="5"/>
    </row>
    <row r="11" ht="14.25" customHeight="1">
      <c r="A11" s="284">
        <v>2.0</v>
      </c>
      <c r="B11" s="285" t="str">
        <f>'PART I'!B71</f>
        <v>No runaway industry leader</v>
      </c>
      <c r="C11" s="286">
        <f>'PART I'!D71</f>
        <v>0.04</v>
      </c>
      <c r="D11" s="317">
        <f>'PART I'!F71</f>
        <v>3</v>
      </c>
      <c r="E11" s="318">
        <f t="shared" si="1"/>
        <v>0.12</v>
      </c>
      <c r="F11" s="5"/>
      <c r="G11" s="5"/>
      <c r="H11" s="5"/>
      <c r="I11" s="5"/>
      <c r="J11" s="5"/>
      <c r="K11" s="5"/>
      <c r="L11" s="5"/>
      <c r="M11" s="5"/>
      <c r="N11" s="5"/>
      <c r="O11" s="5"/>
      <c r="P11" s="5"/>
      <c r="Q11" s="5"/>
      <c r="R11" s="5"/>
      <c r="S11" s="5"/>
      <c r="T11" s="5"/>
      <c r="U11" s="5"/>
      <c r="V11" s="5"/>
      <c r="W11" s="5"/>
      <c r="X11" s="5"/>
      <c r="Y11" s="5"/>
      <c r="Z11" s="5"/>
    </row>
    <row r="12" ht="14.25" customHeight="1">
      <c r="A12" s="289">
        <v>3.0</v>
      </c>
      <c r="B12" s="290" t="str">
        <f>'PART I'!B72</f>
        <v>Interest rates are favorable for good credit rating</v>
      </c>
      <c r="C12" s="291">
        <f>'PART I'!D72</f>
        <v>0.01</v>
      </c>
      <c r="D12" s="319">
        <f>'PART I'!F72</f>
        <v>3</v>
      </c>
      <c r="E12" s="320">
        <f t="shared" si="1"/>
        <v>0.03</v>
      </c>
      <c r="F12" s="5"/>
      <c r="G12" s="5"/>
      <c r="H12" s="5"/>
      <c r="I12" s="5"/>
      <c r="J12" s="5"/>
      <c r="K12" s="5"/>
      <c r="L12" s="5"/>
      <c r="M12" s="5"/>
      <c r="N12" s="5"/>
      <c r="O12" s="5"/>
      <c r="P12" s="5"/>
      <c r="Q12" s="5"/>
      <c r="R12" s="5"/>
      <c r="S12" s="5"/>
      <c r="T12" s="5"/>
      <c r="U12" s="5"/>
      <c r="V12" s="5"/>
      <c r="W12" s="5"/>
      <c r="X12" s="5"/>
      <c r="Y12" s="5"/>
      <c r="Z12" s="5"/>
    </row>
    <row r="13" ht="14.25" customHeight="1">
      <c r="A13" s="284">
        <v>4.0</v>
      </c>
      <c r="B13" s="285" t="str">
        <f>'PART I'!B73</f>
        <v>USD is strengthening</v>
      </c>
      <c r="C13" s="286">
        <f>'PART I'!D73</f>
        <v>0.02</v>
      </c>
      <c r="D13" s="317">
        <f>'PART I'!F73</f>
        <v>2</v>
      </c>
      <c r="E13" s="318">
        <f t="shared" si="1"/>
        <v>0.04</v>
      </c>
      <c r="F13" s="5"/>
      <c r="G13" s="5"/>
      <c r="H13" s="5"/>
      <c r="I13" s="5"/>
      <c r="J13" s="5"/>
      <c r="K13" s="5"/>
      <c r="L13" s="5"/>
      <c r="M13" s="5"/>
      <c r="N13" s="5"/>
      <c r="O13" s="5"/>
      <c r="P13" s="5"/>
      <c r="Q13" s="5"/>
      <c r="R13" s="5"/>
      <c r="S13" s="5"/>
      <c r="T13" s="5"/>
      <c r="U13" s="5"/>
      <c r="V13" s="5"/>
      <c r="W13" s="5"/>
      <c r="X13" s="5"/>
      <c r="Y13" s="5"/>
      <c r="Z13" s="5"/>
    </row>
    <row r="14" ht="14.25" customHeight="1">
      <c r="A14" s="289">
        <v>5.0</v>
      </c>
      <c r="B14" s="290" t="str">
        <f>'PART I'!B74</f>
        <v>AP and LA remain low cost opportunities with exchange rates</v>
      </c>
      <c r="C14" s="291">
        <f>'PART I'!D74</f>
        <v>0.08</v>
      </c>
      <c r="D14" s="319">
        <f>'PART I'!F74</f>
        <v>3</v>
      </c>
      <c r="E14" s="320">
        <f t="shared" si="1"/>
        <v>0.24</v>
      </c>
      <c r="F14" s="5"/>
      <c r="G14" s="5"/>
      <c r="H14" s="5"/>
      <c r="I14" s="5"/>
      <c r="J14" s="5"/>
      <c r="K14" s="5"/>
      <c r="L14" s="5"/>
      <c r="M14" s="5"/>
      <c r="N14" s="5"/>
      <c r="O14" s="5"/>
      <c r="P14" s="5"/>
      <c r="Q14" s="5"/>
      <c r="R14" s="5"/>
      <c r="S14" s="5"/>
      <c r="T14" s="5"/>
      <c r="U14" s="5"/>
      <c r="V14" s="5"/>
      <c r="W14" s="5"/>
      <c r="X14" s="5"/>
      <c r="Y14" s="5"/>
      <c r="Z14" s="5"/>
    </row>
    <row r="15" ht="14.25" customHeight="1">
      <c r="A15" s="284">
        <v>6.0</v>
      </c>
      <c r="B15" s="285" t="str">
        <f>'PART I'!B75</f>
        <v>Branded market continues to grow in demand</v>
      </c>
      <c r="C15" s="286">
        <f>'PART I'!D75</f>
        <v>0.06</v>
      </c>
      <c r="D15" s="317">
        <f>'PART I'!F75</f>
        <v>3</v>
      </c>
      <c r="E15" s="318">
        <f t="shared" si="1"/>
        <v>0.18</v>
      </c>
      <c r="F15" s="5"/>
      <c r="G15" s="5"/>
      <c r="H15" s="5"/>
      <c r="I15" s="5"/>
      <c r="J15" s="5"/>
      <c r="K15" s="5"/>
      <c r="L15" s="5"/>
      <c r="M15" s="5"/>
      <c r="N15" s="5"/>
      <c r="O15" s="5"/>
      <c r="P15" s="5"/>
      <c r="Q15" s="5"/>
      <c r="R15" s="5"/>
      <c r="S15" s="5"/>
      <c r="T15" s="5"/>
      <c r="U15" s="5"/>
      <c r="V15" s="5"/>
      <c r="W15" s="5"/>
      <c r="X15" s="5"/>
      <c r="Y15" s="5"/>
      <c r="Z15" s="5"/>
    </row>
    <row r="16" ht="14.25" customHeight="1">
      <c r="A16" s="289">
        <v>7.0</v>
      </c>
      <c r="B16" s="290" t="str">
        <f>'PART I'!B76</f>
        <v>No one region is dominated by a competitor</v>
      </c>
      <c r="C16" s="291">
        <f>'PART I'!D76</f>
        <v>0.09</v>
      </c>
      <c r="D16" s="319">
        <f>'PART I'!F76</f>
        <v>2</v>
      </c>
      <c r="E16" s="320">
        <f t="shared" si="1"/>
        <v>0.18</v>
      </c>
      <c r="F16" s="5"/>
      <c r="G16" s="5"/>
      <c r="H16" s="5"/>
      <c r="I16" s="5"/>
      <c r="J16" s="5"/>
      <c r="K16" s="5"/>
      <c r="L16" s="5"/>
      <c r="M16" s="5"/>
      <c r="N16" s="5"/>
      <c r="O16" s="5"/>
      <c r="P16" s="5"/>
      <c r="Q16" s="5"/>
      <c r="R16" s="5"/>
      <c r="S16" s="5"/>
      <c r="T16" s="5"/>
      <c r="U16" s="5"/>
      <c r="V16" s="5"/>
      <c r="W16" s="5"/>
      <c r="X16" s="5"/>
      <c r="Y16" s="5"/>
      <c r="Z16" s="5"/>
    </row>
    <row r="17" ht="14.25" customHeight="1">
      <c r="A17" s="284">
        <v>8.0</v>
      </c>
      <c r="B17" s="285" t="str">
        <f>'PART I'!B77</f>
        <v>Majority of market is grouped together with price and model numbers</v>
      </c>
      <c r="C17" s="286">
        <f>'PART I'!D77</f>
        <v>0.09</v>
      </c>
      <c r="D17" s="317">
        <f>'PART I'!F77</f>
        <v>4</v>
      </c>
      <c r="E17" s="318">
        <f t="shared" si="1"/>
        <v>0.36</v>
      </c>
      <c r="F17" s="5"/>
      <c r="G17" s="5"/>
      <c r="H17" s="5"/>
      <c r="I17" s="5"/>
      <c r="J17" s="5"/>
      <c r="K17" s="5"/>
      <c r="L17" s="5"/>
      <c r="M17" s="5"/>
      <c r="N17" s="5"/>
      <c r="O17" s="5"/>
      <c r="P17" s="5"/>
      <c r="Q17" s="5"/>
      <c r="R17" s="5"/>
      <c r="S17" s="5"/>
      <c r="T17" s="5"/>
      <c r="U17" s="5"/>
      <c r="V17" s="5"/>
      <c r="W17" s="5"/>
      <c r="X17" s="5"/>
      <c r="Y17" s="5"/>
      <c r="Z17" s="5"/>
    </row>
    <row r="18" ht="14.25" customHeight="1">
      <c r="A18" s="289">
        <v>9.0</v>
      </c>
      <c r="B18" s="290" t="str">
        <f>'PART I'!B78</f>
        <v>Not all companies are bidding on private lable sales</v>
      </c>
      <c r="C18" s="291">
        <f>'PART I'!D78</f>
        <v>0.05</v>
      </c>
      <c r="D18" s="319">
        <f>'PART I'!F78</f>
        <v>3</v>
      </c>
      <c r="E18" s="320">
        <f t="shared" si="1"/>
        <v>0.15</v>
      </c>
      <c r="F18" s="5"/>
      <c r="G18" s="5"/>
      <c r="H18" s="5"/>
      <c r="I18" s="5"/>
      <c r="J18" s="5"/>
      <c r="K18" s="5"/>
      <c r="L18" s="5"/>
      <c r="M18" s="5"/>
      <c r="N18" s="5"/>
      <c r="O18" s="5"/>
      <c r="P18" s="5"/>
      <c r="Q18" s="5"/>
      <c r="R18" s="5"/>
      <c r="S18" s="5"/>
      <c r="T18" s="5"/>
      <c r="U18" s="5"/>
      <c r="V18" s="5"/>
      <c r="W18" s="5"/>
      <c r="X18" s="5"/>
      <c r="Y18" s="5"/>
      <c r="Z18" s="5"/>
    </row>
    <row r="19" ht="14.25" customHeight="1">
      <c r="A19" s="294">
        <v>10.0</v>
      </c>
      <c r="B19" s="295" t="str">
        <f>'PART I'!B79</f>
        <v>Sales are gained by other industries' shortages</v>
      </c>
      <c r="C19" s="296">
        <f>'PART I'!D79</f>
        <v>0.11</v>
      </c>
      <c r="D19" s="321">
        <f>'PART I'!F79</f>
        <v>3</v>
      </c>
      <c r="E19" s="322">
        <f t="shared" si="1"/>
        <v>0.33</v>
      </c>
      <c r="F19" s="5"/>
      <c r="G19" s="5"/>
      <c r="H19" s="5"/>
      <c r="I19" s="5"/>
      <c r="J19" s="5"/>
      <c r="K19" s="5"/>
      <c r="L19" s="5"/>
      <c r="M19" s="5"/>
      <c r="N19" s="5"/>
      <c r="O19" s="5"/>
      <c r="P19" s="5"/>
      <c r="Q19" s="5"/>
      <c r="R19" s="5"/>
      <c r="S19" s="5"/>
      <c r="T19" s="5"/>
      <c r="U19" s="5"/>
      <c r="V19" s="5"/>
      <c r="W19" s="5"/>
      <c r="X19" s="5"/>
      <c r="Y19" s="5"/>
      <c r="Z19" s="5"/>
    </row>
    <row r="20" ht="14.25" customHeight="1">
      <c r="A20" s="299"/>
      <c r="B20" s="299"/>
      <c r="C20" s="299"/>
      <c r="D20" s="299"/>
      <c r="E20" s="299"/>
      <c r="F20" s="5"/>
      <c r="G20" s="5"/>
      <c r="H20" s="5"/>
      <c r="I20" s="5"/>
      <c r="J20" s="5"/>
      <c r="K20" s="5"/>
      <c r="L20" s="5"/>
      <c r="M20" s="5"/>
      <c r="N20" s="5"/>
      <c r="O20" s="5"/>
      <c r="P20" s="5"/>
      <c r="Q20" s="5"/>
      <c r="R20" s="5"/>
      <c r="S20" s="5"/>
      <c r="T20" s="5"/>
      <c r="U20" s="5"/>
      <c r="V20" s="5"/>
      <c r="W20" s="5"/>
      <c r="X20" s="5"/>
      <c r="Y20" s="5"/>
      <c r="Z20" s="5"/>
    </row>
    <row r="21" ht="14.25" customHeight="1">
      <c r="A21" s="299"/>
      <c r="B21" s="299"/>
      <c r="C21" s="299"/>
      <c r="D21" s="299"/>
      <c r="E21" s="299"/>
      <c r="F21" s="5"/>
      <c r="G21" s="5"/>
      <c r="H21" s="5"/>
      <c r="I21" s="5"/>
      <c r="J21" s="5"/>
      <c r="K21" s="5"/>
      <c r="L21" s="5"/>
      <c r="M21" s="5"/>
      <c r="N21" s="5"/>
      <c r="O21" s="5"/>
      <c r="P21" s="5"/>
      <c r="Q21" s="5"/>
      <c r="R21" s="5"/>
      <c r="S21" s="5"/>
      <c r="T21" s="5"/>
      <c r="U21" s="5"/>
      <c r="V21" s="5"/>
      <c r="W21" s="5"/>
      <c r="X21" s="5"/>
      <c r="Y21" s="5"/>
      <c r="Z21" s="5"/>
    </row>
    <row r="22" ht="14.25" customHeight="1">
      <c r="A22" s="274" t="s">
        <v>320</v>
      </c>
      <c r="B22" s="275" t="s">
        <v>58</v>
      </c>
      <c r="C22" s="276" t="s">
        <v>15</v>
      </c>
      <c r="D22" s="277" t="s">
        <v>16</v>
      </c>
      <c r="E22" s="278" t="s">
        <v>321</v>
      </c>
      <c r="F22" s="5"/>
      <c r="G22" s="5"/>
      <c r="H22" s="5"/>
      <c r="I22" s="5"/>
      <c r="J22" s="5"/>
      <c r="K22" s="5"/>
      <c r="L22" s="5"/>
      <c r="M22" s="5"/>
      <c r="N22" s="5"/>
      <c r="O22" s="5"/>
      <c r="P22" s="5"/>
      <c r="Q22" s="5"/>
      <c r="R22" s="5"/>
      <c r="S22" s="5"/>
      <c r="T22" s="5"/>
      <c r="U22" s="5"/>
      <c r="V22" s="5"/>
      <c r="W22" s="5"/>
      <c r="X22" s="5"/>
      <c r="Y22" s="5"/>
      <c r="Z22" s="5"/>
    </row>
    <row r="23" ht="14.25" customHeight="1">
      <c r="A23" s="279">
        <v>1.0</v>
      </c>
      <c r="B23" s="280" t="str">
        <f>'PART I'!B82</f>
        <v>Increased superior material usage across the industry has raised the over all cost</v>
      </c>
      <c r="C23" s="281">
        <f>'PART I'!D82</f>
        <v>0.05</v>
      </c>
      <c r="D23" s="282">
        <f>'PART I'!F82</f>
        <v>2</v>
      </c>
      <c r="E23" s="283">
        <f t="shared" ref="E23:E32" si="2">C23*D23</f>
        <v>0.1</v>
      </c>
      <c r="F23" s="5"/>
      <c r="G23" s="5"/>
      <c r="H23" s="5"/>
      <c r="I23" s="5"/>
      <c r="J23" s="5"/>
      <c r="K23" s="5"/>
      <c r="L23" s="5"/>
      <c r="M23" s="5"/>
      <c r="N23" s="5"/>
      <c r="O23" s="5"/>
      <c r="P23" s="5"/>
      <c r="Q23" s="5"/>
      <c r="R23" s="5"/>
      <c r="S23" s="5"/>
      <c r="T23" s="5"/>
      <c r="U23" s="5"/>
      <c r="V23" s="5"/>
      <c r="W23" s="5"/>
      <c r="X23" s="5"/>
      <c r="Y23" s="5"/>
      <c r="Z23" s="5"/>
    </row>
    <row r="24" ht="14.25" customHeight="1">
      <c r="A24" s="284">
        <v>2.0</v>
      </c>
      <c r="B24" s="285" t="str">
        <f>'PART I'!B83</f>
        <v>Company D adjusted their strategy in LA mimicking our's</v>
      </c>
      <c r="C24" s="286">
        <f>'PART I'!D83</f>
        <v>0.01</v>
      </c>
      <c r="D24" s="317">
        <f>'PART I'!F83</f>
        <v>3</v>
      </c>
      <c r="E24" s="288">
        <f t="shared" si="2"/>
        <v>0.03</v>
      </c>
      <c r="F24" s="5"/>
      <c r="G24" s="5"/>
      <c r="H24" s="5"/>
      <c r="I24" s="5"/>
      <c r="J24" s="5"/>
      <c r="K24" s="5"/>
      <c r="L24" s="5"/>
      <c r="M24" s="5"/>
      <c r="N24" s="5"/>
      <c r="O24" s="5"/>
      <c r="P24" s="5"/>
      <c r="Q24" s="5"/>
      <c r="R24" s="5"/>
      <c r="S24" s="5"/>
      <c r="T24" s="5"/>
      <c r="U24" s="5"/>
      <c r="V24" s="5"/>
      <c r="W24" s="5"/>
      <c r="X24" s="5"/>
      <c r="Y24" s="5"/>
      <c r="Z24" s="5"/>
    </row>
    <row r="25" ht="14.25" customHeight="1">
      <c r="A25" s="289">
        <v>3.0</v>
      </c>
      <c r="B25" s="290" t="str">
        <f>'PART I'!B84</f>
        <v>Branded demand will fall from 5-7% to 3-5% growth in NA and EA</v>
      </c>
      <c r="C25" s="291">
        <f>'PART I'!D84</f>
        <v>0.03</v>
      </c>
      <c r="D25" s="319">
        <f>'PART I'!F84</f>
        <v>2</v>
      </c>
      <c r="E25" s="293">
        <f t="shared" si="2"/>
        <v>0.06</v>
      </c>
      <c r="F25" s="5"/>
      <c r="G25" s="5"/>
      <c r="H25" s="5"/>
      <c r="I25" s="5"/>
      <c r="J25" s="5"/>
      <c r="K25" s="5"/>
      <c r="L25" s="5"/>
      <c r="M25" s="5"/>
      <c r="N25" s="5"/>
      <c r="O25" s="5"/>
      <c r="P25" s="5"/>
      <c r="Q25" s="5"/>
      <c r="R25" s="5"/>
      <c r="S25" s="5"/>
      <c r="T25" s="5"/>
      <c r="U25" s="5"/>
      <c r="V25" s="5"/>
      <c r="W25" s="5"/>
      <c r="X25" s="5"/>
      <c r="Y25" s="5"/>
      <c r="Z25" s="5"/>
    </row>
    <row r="26" ht="14.25" customHeight="1">
      <c r="A26" s="284">
        <v>4.0</v>
      </c>
      <c r="B26" s="285" t="str">
        <f>'PART I'!B85</f>
        <v>Lower demand growth means tighter market shares competition</v>
      </c>
      <c r="C26" s="286">
        <f>'PART I'!D85</f>
        <v>0.04</v>
      </c>
      <c r="D26" s="317">
        <f>'PART I'!F85</f>
        <v>2</v>
      </c>
      <c r="E26" s="288">
        <f t="shared" si="2"/>
        <v>0.08</v>
      </c>
      <c r="F26" s="5"/>
      <c r="G26" s="5"/>
      <c r="H26" s="5"/>
      <c r="I26" s="5"/>
      <c r="J26" s="5"/>
      <c r="K26" s="5"/>
      <c r="L26" s="5"/>
      <c r="M26" s="5"/>
      <c r="N26" s="5"/>
      <c r="O26" s="5"/>
      <c r="P26" s="5"/>
      <c r="Q26" s="5"/>
      <c r="R26" s="5"/>
      <c r="S26" s="5"/>
      <c r="T26" s="5"/>
      <c r="U26" s="5"/>
      <c r="V26" s="5"/>
      <c r="W26" s="5"/>
      <c r="X26" s="5"/>
      <c r="Y26" s="5"/>
      <c r="Z26" s="5"/>
    </row>
    <row r="27" ht="14.25" customHeight="1">
      <c r="A27" s="289">
        <v>5.0</v>
      </c>
      <c r="B27" s="290" t="str">
        <f>'PART I'!B86</f>
        <v>Companies A,C,D, and F are strong competitiion for private label</v>
      </c>
      <c r="C27" s="291">
        <f>'PART I'!D86</f>
        <v>0.03</v>
      </c>
      <c r="D27" s="319">
        <f>'PART I'!F86</f>
        <v>1</v>
      </c>
      <c r="E27" s="293">
        <f t="shared" si="2"/>
        <v>0.03</v>
      </c>
      <c r="F27" s="5"/>
      <c r="G27" s="5"/>
      <c r="H27" s="5"/>
      <c r="I27" s="5"/>
      <c r="J27" s="5"/>
      <c r="K27" s="5"/>
      <c r="L27" s="5"/>
      <c r="M27" s="5"/>
      <c r="N27" s="5"/>
      <c r="O27" s="5"/>
      <c r="P27" s="5"/>
      <c r="Q27" s="5"/>
      <c r="R27" s="5"/>
      <c r="S27" s="5"/>
      <c r="T27" s="5"/>
      <c r="U27" s="5"/>
      <c r="V27" s="5"/>
      <c r="W27" s="5"/>
      <c r="X27" s="5"/>
      <c r="Y27" s="5"/>
      <c r="Z27" s="5"/>
    </row>
    <row r="28" ht="14.25" customHeight="1">
      <c r="A28" s="284">
        <v>6.0</v>
      </c>
      <c r="B28" s="285" t="str">
        <f>'PART I'!B87</f>
        <v>Heavy bidding on key celebrity endorsements makes bids unpredictable and costly</v>
      </c>
      <c r="C28" s="286">
        <f>'PART I'!D87</f>
        <v>0.04</v>
      </c>
      <c r="D28" s="317">
        <f>'PART I'!F87</f>
        <v>1</v>
      </c>
      <c r="E28" s="288">
        <f t="shared" si="2"/>
        <v>0.04</v>
      </c>
      <c r="F28" s="5"/>
      <c r="G28" s="5"/>
      <c r="H28" s="5"/>
      <c r="I28" s="5"/>
      <c r="J28" s="5"/>
      <c r="K28" s="5"/>
      <c r="L28" s="5"/>
      <c r="M28" s="5"/>
      <c r="N28" s="5"/>
      <c r="O28" s="5"/>
      <c r="P28" s="5"/>
      <c r="Q28" s="5"/>
      <c r="R28" s="5"/>
      <c r="S28" s="5"/>
      <c r="T28" s="5"/>
      <c r="U28" s="5"/>
      <c r="V28" s="5"/>
      <c r="W28" s="5"/>
      <c r="X28" s="5"/>
      <c r="Y28" s="5"/>
      <c r="Z28" s="5"/>
    </row>
    <row r="29" ht="14.25" customHeight="1">
      <c r="A29" s="289">
        <v>7.0</v>
      </c>
      <c r="B29" s="290" t="str">
        <f>'PART I'!B88</f>
        <v>Marketing and advertising rates are rising dramaticly for market shares</v>
      </c>
      <c r="C29" s="291">
        <f>'PART I'!D88</f>
        <v>0.06</v>
      </c>
      <c r="D29" s="319">
        <f>'PART I'!F88</f>
        <v>3</v>
      </c>
      <c r="E29" s="293">
        <f t="shared" si="2"/>
        <v>0.18</v>
      </c>
      <c r="F29" s="5"/>
      <c r="G29" s="5"/>
      <c r="H29" s="5"/>
      <c r="I29" s="5"/>
      <c r="J29" s="5"/>
      <c r="K29" s="5"/>
      <c r="L29" s="5"/>
      <c r="M29" s="5"/>
      <c r="N29" s="5"/>
      <c r="O29" s="5"/>
      <c r="P29" s="5"/>
      <c r="Q29" s="5"/>
      <c r="R29" s="5"/>
      <c r="S29" s="5"/>
      <c r="T29" s="5"/>
      <c r="U29" s="5"/>
      <c r="V29" s="5"/>
      <c r="W29" s="5"/>
      <c r="X29" s="5"/>
      <c r="Y29" s="5"/>
      <c r="Z29" s="5"/>
    </row>
    <row r="30" ht="14.25" customHeight="1">
      <c r="A30" s="284">
        <v>8.0</v>
      </c>
      <c r="B30" s="285" t="str">
        <f>'PART I'!B89</f>
        <v>EA remains high cost for imports while Euro is stronger than USD</v>
      </c>
      <c r="C30" s="286">
        <f>'PART I'!D89</f>
        <v>0.03</v>
      </c>
      <c r="D30" s="317">
        <f>'PART I'!F89</f>
        <v>2</v>
      </c>
      <c r="E30" s="288">
        <f t="shared" si="2"/>
        <v>0.06</v>
      </c>
      <c r="F30" s="5"/>
      <c r="G30" s="5"/>
      <c r="H30" s="5"/>
      <c r="I30" s="5"/>
      <c r="J30" s="5"/>
      <c r="K30" s="5"/>
      <c r="L30" s="5"/>
      <c r="M30" s="5"/>
      <c r="N30" s="5"/>
      <c r="O30" s="5"/>
      <c r="P30" s="5"/>
      <c r="Q30" s="5"/>
      <c r="R30" s="5"/>
      <c r="S30" s="5"/>
      <c r="T30" s="5"/>
      <c r="U30" s="5"/>
      <c r="V30" s="5"/>
      <c r="W30" s="5"/>
      <c r="X30" s="5"/>
      <c r="Y30" s="5"/>
      <c r="Z30" s="5"/>
    </row>
    <row r="31" ht="14.25" customHeight="1">
      <c r="A31" s="289">
        <v>9.0</v>
      </c>
      <c r="B31" s="290" t="str">
        <f>'PART I'!B90</f>
        <v>Competition producing in EA gaining cost advantage and savings</v>
      </c>
      <c r="C31" s="291">
        <f>'PART I'!D90</f>
        <v>0.1</v>
      </c>
      <c r="D31" s="319">
        <f>'PART I'!F90</f>
        <v>1</v>
      </c>
      <c r="E31" s="293">
        <f t="shared" si="2"/>
        <v>0.1</v>
      </c>
      <c r="F31" s="5"/>
      <c r="G31" s="5"/>
      <c r="H31" s="5"/>
      <c r="I31" s="5"/>
      <c r="J31" s="5"/>
      <c r="K31" s="5"/>
      <c r="L31" s="5"/>
      <c r="M31" s="5"/>
      <c r="N31" s="5"/>
      <c r="O31" s="5"/>
      <c r="P31" s="5"/>
      <c r="Q31" s="5"/>
      <c r="R31" s="5"/>
      <c r="S31" s="5"/>
      <c r="T31" s="5"/>
      <c r="U31" s="5"/>
      <c r="V31" s="5"/>
      <c r="W31" s="5"/>
      <c r="X31" s="5"/>
      <c r="Y31" s="5"/>
      <c r="Z31" s="5"/>
    </row>
    <row r="32" ht="14.25" customHeight="1">
      <c r="A32" s="284">
        <v>10.0</v>
      </c>
      <c r="B32" s="285" t="str">
        <f>'PART I'!B91</f>
        <v>Overall SQ rating and product price continue to rise across the industry</v>
      </c>
      <c r="C32" s="286">
        <f>'PART I'!D91</f>
        <v>0.01</v>
      </c>
      <c r="D32" s="317">
        <f>'PART I'!F91</f>
        <v>2</v>
      </c>
      <c r="E32" s="288">
        <f t="shared" si="2"/>
        <v>0.02</v>
      </c>
      <c r="F32" s="5"/>
      <c r="G32" s="5"/>
      <c r="H32" s="5"/>
      <c r="I32" s="5"/>
      <c r="J32" s="5"/>
      <c r="K32" s="5"/>
      <c r="L32" s="5"/>
      <c r="M32" s="5"/>
      <c r="N32" s="5"/>
      <c r="O32" s="5"/>
      <c r="P32" s="5"/>
      <c r="Q32" s="5"/>
      <c r="R32" s="5"/>
      <c r="S32" s="5"/>
      <c r="T32" s="5"/>
      <c r="U32" s="5"/>
      <c r="V32" s="5"/>
      <c r="W32" s="5"/>
      <c r="X32" s="5"/>
      <c r="Y32" s="5"/>
      <c r="Z32" s="5"/>
    </row>
    <row r="33" ht="14.25" customHeight="1">
      <c r="A33" s="311"/>
      <c r="B33" s="312" t="s">
        <v>325</v>
      </c>
      <c r="C33" s="323">
        <f>'PART I'!D93</f>
        <v>1</v>
      </c>
      <c r="D33" s="324"/>
      <c r="E33" s="325">
        <f>SUM(E10:E19)+SUM(E23:E32)</f>
        <v>2.43</v>
      </c>
      <c r="F33" s="5"/>
      <c r="G33" s="5"/>
      <c r="H33" s="5"/>
      <c r="I33" s="5"/>
      <c r="J33" s="5"/>
      <c r="K33" s="5"/>
      <c r="L33" s="5"/>
      <c r="M33" s="5"/>
      <c r="N33" s="5"/>
      <c r="O33" s="5"/>
      <c r="P33" s="5"/>
      <c r="Q33" s="5"/>
      <c r="R33" s="5"/>
      <c r="S33" s="5"/>
      <c r="T33" s="5"/>
      <c r="U33" s="5"/>
      <c r="V33" s="5"/>
      <c r="W33" s="5"/>
      <c r="X33" s="5"/>
      <c r="Y33" s="5"/>
      <c r="Z33" s="5"/>
    </row>
    <row r="34"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
    <mergeCell ref="C4:D4"/>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2.14"/>
    <col customWidth="1" min="2" max="2" width="1.71"/>
    <col customWidth="1" min="3" max="3" width="24.14"/>
    <col customWidth="1" min="4" max="4" width="9.0"/>
    <col customWidth="1" min="5" max="5" width="7.0"/>
    <col customWidth="1" min="6" max="6" width="9.29"/>
    <col customWidth="1" min="7" max="7" width="7.0"/>
    <col customWidth="1" min="8" max="8" width="9.43"/>
    <col customWidth="1" min="9" max="9" width="7.0"/>
    <col customWidth="1" min="10" max="10" width="9.29"/>
    <col customWidth="1" min="11" max="26" width="8.71"/>
  </cols>
  <sheetData>
    <row r="1" ht="14.25" customHeight="1">
      <c r="A1" s="5"/>
      <c r="B1" s="5"/>
      <c r="C1" s="5"/>
      <c r="D1" s="5"/>
      <c r="E1" s="5"/>
      <c r="F1" s="5"/>
      <c r="G1" s="5"/>
      <c r="H1" s="5"/>
      <c r="I1" s="5"/>
      <c r="J1" s="5"/>
      <c r="K1" s="5"/>
      <c r="L1" s="5"/>
      <c r="M1" s="5"/>
      <c r="N1" s="5"/>
      <c r="O1" s="5"/>
      <c r="P1" s="5"/>
      <c r="Q1" s="5"/>
      <c r="R1" s="5"/>
      <c r="S1" s="5"/>
      <c r="T1" s="5"/>
      <c r="U1" s="5"/>
      <c r="V1" s="5"/>
      <c r="W1" s="5"/>
      <c r="X1" s="5"/>
      <c r="Y1" s="5"/>
      <c r="Z1" s="5"/>
    </row>
    <row r="2" ht="14.25" customHeight="1">
      <c r="A2" s="5"/>
      <c r="B2" s="5"/>
      <c r="C2" s="269" t="s">
        <v>326</v>
      </c>
      <c r="D2" s="268"/>
      <c r="E2" s="268"/>
      <c r="F2" s="5"/>
      <c r="G2" s="5"/>
      <c r="H2" s="5"/>
      <c r="I2" s="5"/>
      <c r="J2" s="5"/>
      <c r="K2" s="5"/>
      <c r="L2" s="5"/>
      <c r="M2" s="5"/>
      <c r="N2" s="5"/>
      <c r="O2" s="5"/>
      <c r="P2" s="5"/>
      <c r="Q2" s="5"/>
      <c r="R2" s="5"/>
      <c r="S2" s="5"/>
      <c r="T2" s="5"/>
      <c r="U2" s="5"/>
      <c r="V2" s="5"/>
      <c r="W2" s="5"/>
      <c r="X2" s="5"/>
      <c r="Y2" s="5"/>
      <c r="Z2" s="5"/>
    </row>
    <row r="3" ht="14.25" customHeight="1">
      <c r="A3" s="5"/>
      <c r="B3" s="5"/>
      <c r="C3" s="268"/>
      <c r="D3" s="268"/>
      <c r="E3" s="268"/>
      <c r="F3" s="5"/>
      <c r="G3" s="5"/>
      <c r="H3" s="5"/>
      <c r="I3" s="5"/>
      <c r="J3" s="5"/>
      <c r="K3" s="5"/>
      <c r="L3" s="5"/>
      <c r="M3" s="5"/>
      <c r="N3" s="5"/>
      <c r="O3" s="5"/>
      <c r="P3" s="5"/>
      <c r="Q3" s="5"/>
      <c r="R3" s="5"/>
      <c r="S3" s="5"/>
      <c r="T3" s="5"/>
      <c r="U3" s="5"/>
      <c r="V3" s="5"/>
      <c r="W3" s="5"/>
      <c r="X3" s="5"/>
      <c r="Y3" s="5"/>
      <c r="Z3" s="5"/>
    </row>
    <row r="4" ht="18.0" customHeight="1">
      <c r="A4" s="271">
        <v>1.0</v>
      </c>
      <c r="B4" s="5"/>
      <c r="C4" s="273" t="s">
        <v>327</v>
      </c>
      <c r="H4" s="5"/>
      <c r="I4" s="5"/>
      <c r="J4" s="5"/>
      <c r="K4" s="326"/>
      <c r="L4" s="5"/>
      <c r="M4" s="5"/>
      <c r="N4" s="5"/>
      <c r="O4" s="5"/>
      <c r="P4" s="5"/>
      <c r="Q4" s="5"/>
      <c r="R4" s="5"/>
      <c r="S4" s="5"/>
      <c r="T4" s="5"/>
      <c r="U4" s="5"/>
      <c r="V4" s="5"/>
      <c r="W4" s="5"/>
      <c r="X4" s="5"/>
      <c r="Y4" s="5"/>
      <c r="Z4" s="5"/>
    </row>
    <row r="5" ht="35.25" customHeight="1">
      <c r="A5" s="271">
        <v>2.0</v>
      </c>
      <c r="B5" s="5"/>
      <c r="C5" s="273" t="s">
        <v>318</v>
      </c>
      <c r="H5" s="5"/>
      <c r="I5" s="5"/>
      <c r="J5" s="5"/>
      <c r="K5" s="5"/>
      <c r="L5" s="5"/>
      <c r="M5" s="5"/>
      <c r="N5" s="5"/>
      <c r="O5" s="5"/>
      <c r="P5" s="5"/>
      <c r="Q5" s="5"/>
      <c r="R5" s="5"/>
      <c r="S5" s="5"/>
      <c r="T5" s="5"/>
      <c r="U5" s="5"/>
      <c r="V5" s="5"/>
      <c r="W5" s="5"/>
      <c r="X5" s="5"/>
      <c r="Y5" s="5"/>
      <c r="Z5" s="5"/>
    </row>
    <row r="6" ht="17.25" customHeight="1">
      <c r="A6" s="271">
        <v>3.0</v>
      </c>
      <c r="B6" s="5"/>
      <c r="C6" s="327" t="s">
        <v>319</v>
      </c>
      <c r="D6" s="5"/>
      <c r="E6" s="5"/>
      <c r="F6" s="5"/>
      <c r="G6" s="5"/>
      <c r="H6" s="5"/>
      <c r="I6" s="5"/>
      <c r="J6" s="5"/>
      <c r="K6" s="5"/>
      <c r="L6" s="5"/>
      <c r="M6" s="5"/>
      <c r="N6" s="5"/>
      <c r="O6" s="5"/>
      <c r="P6" s="5"/>
      <c r="Q6" s="5"/>
      <c r="R6" s="5"/>
      <c r="S6" s="5"/>
      <c r="T6" s="5"/>
      <c r="U6" s="5"/>
      <c r="V6" s="5"/>
      <c r="W6" s="5"/>
      <c r="X6" s="5"/>
      <c r="Y6" s="5"/>
      <c r="Z6" s="5"/>
    </row>
    <row r="7" ht="14.25" customHeight="1">
      <c r="A7" s="5"/>
      <c r="B7" s="5"/>
      <c r="C7" s="5"/>
      <c r="D7" s="5"/>
      <c r="E7" s="5"/>
      <c r="F7" s="5"/>
      <c r="G7" s="5"/>
      <c r="H7" s="5"/>
      <c r="I7" s="5"/>
      <c r="J7" s="5"/>
      <c r="K7" s="5"/>
      <c r="L7" s="5"/>
      <c r="M7" s="5"/>
      <c r="N7" s="5"/>
      <c r="O7" s="5"/>
      <c r="P7" s="5"/>
      <c r="Q7" s="5"/>
      <c r="R7" s="5"/>
      <c r="S7" s="5"/>
      <c r="T7" s="5"/>
      <c r="U7" s="5"/>
      <c r="V7" s="5"/>
      <c r="W7" s="5"/>
      <c r="X7" s="5"/>
      <c r="Y7" s="5"/>
      <c r="Z7" s="5"/>
    </row>
    <row r="8" ht="29.25" customHeight="1">
      <c r="A8" s="5"/>
      <c r="B8" s="5"/>
      <c r="C8" s="328"/>
      <c r="D8" s="329"/>
      <c r="E8" s="330" t="str">
        <f>'PART I'!F112</f>
        <v>Velocity</v>
      </c>
      <c r="F8" s="166"/>
      <c r="G8" s="330" t="str">
        <f>'PART I'!H112</f>
        <v>AoL</v>
      </c>
      <c r="H8" s="166"/>
      <c r="I8" s="330" t="str">
        <f>'PART I'!J112</f>
        <v>CsS</v>
      </c>
      <c r="J8" s="331"/>
      <c r="K8" s="5"/>
      <c r="L8" s="5"/>
      <c r="M8" s="5"/>
      <c r="N8" s="5"/>
      <c r="O8" s="5"/>
      <c r="P8" s="5"/>
      <c r="Q8" s="5"/>
      <c r="R8" s="5"/>
      <c r="S8" s="5"/>
      <c r="T8" s="5"/>
      <c r="U8" s="5"/>
      <c r="V8" s="5"/>
      <c r="W8" s="5"/>
      <c r="X8" s="5"/>
      <c r="Y8" s="5"/>
      <c r="Z8" s="5"/>
    </row>
    <row r="9" ht="14.25" customHeight="1">
      <c r="A9" s="5"/>
      <c r="B9" s="5"/>
      <c r="C9" s="332" t="s">
        <v>328</v>
      </c>
      <c r="D9" s="333" t="s">
        <v>15</v>
      </c>
      <c r="E9" s="333" t="s">
        <v>16</v>
      </c>
      <c r="F9" s="333" t="s">
        <v>329</v>
      </c>
      <c r="G9" s="333" t="s">
        <v>330</v>
      </c>
      <c r="H9" s="333" t="s">
        <v>331</v>
      </c>
      <c r="I9" s="333" t="s">
        <v>332</v>
      </c>
      <c r="J9" s="334" t="s">
        <v>333</v>
      </c>
      <c r="K9" s="5"/>
      <c r="L9" s="5"/>
      <c r="M9" s="5"/>
      <c r="N9" s="5"/>
      <c r="O9" s="5"/>
      <c r="P9" s="5"/>
      <c r="Q9" s="5"/>
      <c r="R9" s="5"/>
      <c r="S9" s="5"/>
      <c r="T9" s="5"/>
      <c r="U9" s="5"/>
      <c r="V9" s="5"/>
      <c r="W9" s="5"/>
      <c r="X9" s="5"/>
      <c r="Y9" s="5"/>
      <c r="Z9" s="5"/>
    </row>
    <row r="10" ht="14.25" customHeight="1">
      <c r="A10" s="5"/>
      <c r="B10" s="5"/>
      <c r="C10" s="335" t="str">
        <f>'PART I'!B114</f>
        <v>Advertising</v>
      </c>
      <c r="D10" s="336">
        <f>'PART I'!D114</f>
        <v>0.2</v>
      </c>
      <c r="E10" s="337">
        <f>'PART I'!F114</f>
        <v>3</v>
      </c>
      <c r="F10" s="336">
        <f t="shared" ref="F10:F21" si="1">D10*E10</f>
        <v>0.6</v>
      </c>
      <c r="G10" s="337">
        <f>'PART I'!H114</f>
        <v>2</v>
      </c>
      <c r="H10" s="336">
        <f t="shared" ref="H10:H21" si="2">D10*G10</f>
        <v>0.4</v>
      </c>
      <c r="I10" s="337">
        <f>'PART I'!J114</f>
        <v>4</v>
      </c>
      <c r="J10" s="338">
        <f t="shared" ref="J10:J21" si="3">D10*I10</f>
        <v>0.8</v>
      </c>
      <c r="K10" s="5"/>
      <c r="L10" s="5"/>
      <c r="M10" s="5"/>
      <c r="N10" s="5"/>
      <c r="O10" s="5"/>
      <c r="P10" s="5"/>
      <c r="Q10" s="5"/>
      <c r="R10" s="5"/>
      <c r="S10" s="5"/>
      <c r="T10" s="5"/>
      <c r="U10" s="5"/>
      <c r="V10" s="5"/>
      <c r="W10" s="5"/>
      <c r="X10" s="5"/>
      <c r="Y10" s="5"/>
      <c r="Z10" s="5"/>
    </row>
    <row r="11" ht="14.25" customHeight="1">
      <c r="A11" s="5"/>
      <c r="B11" s="5"/>
      <c r="C11" s="339" t="str">
        <f>'PART I'!B115</f>
        <v>Market Share</v>
      </c>
      <c r="D11" s="340">
        <f>'PART I'!D115</f>
        <v>0.15</v>
      </c>
      <c r="E11" s="341">
        <f>'PART I'!F115</f>
        <v>2</v>
      </c>
      <c r="F11" s="340">
        <f t="shared" si="1"/>
        <v>0.3</v>
      </c>
      <c r="G11" s="341">
        <f>'PART I'!H115</f>
        <v>4</v>
      </c>
      <c r="H11" s="340">
        <f t="shared" si="2"/>
        <v>0.6</v>
      </c>
      <c r="I11" s="341">
        <f>'PART I'!J115</f>
        <v>3</v>
      </c>
      <c r="J11" s="342">
        <f t="shared" si="3"/>
        <v>0.45</v>
      </c>
      <c r="K11" s="5"/>
      <c r="L11" s="5"/>
      <c r="M11" s="5"/>
      <c r="N11" s="5"/>
      <c r="O11" s="5"/>
      <c r="P11" s="5"/>
      <c r="Q11" s="5"/>
      <c r="R11" s="5"/>
      <c r="S11" s="5"/>
      <c r="T11" s="5"/>
      <c r="U11" s="5"/>
      <c r="V11" s="5"/>
      <c r="W11" s="5"/>
      <c r="X11" s="5"/>
      <c r="Y11" s="5"/>
      <c r="Z11" s="5"/>
    </row>
    <row r="12" ht="14.25" customHeight="1">
      <c r="A12" s="5"/>
      <c r="B12" s="5"/>
      <c r="C12" s="343" t="str">
        <f>'PART I'!B116</f>
        <v>Number of models</v>
      </c>
      <c r="D12" s="344">
        <f>'PART I'!D116</f>
        <v>0.07</v>
      </c>
      <c r="E12" s="345">
        <f>'PART I'!F116</f>
        <v>1</v>
      </c>
      <c r="F12" s="344">
        <f t="shared" si="1"/>
        <v>0.07</v>
      </c>
      <c r="G12" s="345">
        <f>'PART I'!H116</f>
        <v>4</v>
      </c>
      <c r="H12" s="344">
        <f t="shared" si="2"/>
        <v>0.28</v>
      </c>
      <c r="I12" s="345">
        <f>'PART I'!J116</f>
        <v>3</v>
      </c>
      <c r="J12" s="346">
        <f t="shared" si="3"/>
        <v>0.21</v>
      </c>
      <c r="K12" s="5"/>
      <c r="L12" s="5"/>
      <c r="M12" s="5"/>
      <c r="N12" s="5"/>
      <c r="O12" s="5"/>
      <c r="P12" s="5"/>
      <c r="Q12" s="5"/>
      <c r="R12" s="5"/>
      <c r="S12" s="5"/>
      <c r="T12" s="5"/>
      <c r="U12" s="5"/>
      <c r="V12" s="5"/>
      <c r="W12" s="5"/>
      <c r="X12" s="5"/>
      <c r="Y12" s="5"/>
      <c r="Z12" s="5"/>
    </row>
    <row r="13" ht="14.25" customHeight="1">
      <c r="A13" s="5"/>
      <c r="B13" s="5"/>
      <c r="C13" s="339" t="str">
        <f>'PART I'!B117</f>
        <v>Factory location</v>
      </c>
      <c r="D13" s="340">
        <f>'PART I'!D117</f>
        <v>0.08</v>
      </c>
      <c r="E13" s="341">
        <f>'PART I'!F117</f>
        <v>2</v>
      </c>
      <c r="F13" s="340">
        <f t="shared" si="1"/>
        <v>0.16</v>
      </c>
      <c r="G13" s="341">
        <f>'PART I'!H117</f>
        <v>4</v>
      </c>
      <c r="H13" s="340">
        <f t="shared" si="2"/>
        <v>0.32</v>
      </c>
      <c r="I13" s="341">
        <f>'PART I'!J117</f>
        <v>3</v>
      </c>
      <c r="J13" s="342">
        <f t="shared" si="3"/>
        <v>0.24</v>
      </c>
      <c r="K13" s="5"/>
      <c r="L13" s="5"/>
      <c r="M13" s="5"/>
      <c r="N13" s="5"/>
      <c r="O13" s="5"/>
      <c r="P13" s="5"/>
      <c r="Q13" s="5"/>
      <c r="R13" s="5"/>
      <c r="S13" s="5"/>
      <c r="T13" s="5"/>
      <c r="U13" s="5"/>
      <c r="V13" s="5"/>
      <c r="W13" s="5"/>
      <c r="X13" s="5"/>
      <c r="Y13" s="5"/>
      <c r="Z13" s="5"/>
    </row>
    <row r="14" ht="14.25" customHeight="1">
      <c r="A14" s="5"/>
      <c r="B14" s="5"/>
      <c r="C14" s="343" t="str">
        <f>'PART I'!B118</f>
        <v>Private Brand</v>
      </c>
      <c r="D14" s="344">
        <f>'PART I'!D118</f>
        <v>0.07</v>
      </c>
      <c r="E14" s="345">
        <f>'PART I'!F118</f>
        <v>3</v>
      </c>
      <c r="F14" s="344">
        <f t="shared" si="1"/>
        <v>0.21</v>
      </c>
      <c r="G14" s="345">
        <f>'PART I'!H118</f>
        <v>3</v>
      </c>
      <c r="H14" s="344">
        <f t="shared" si="2"/>
        <v>0.21</v>
      </c>
      <c r="I14" s="345">
        <f>'PART I'!J118</f>
        <v>4</v>
      </c>
      <c r="J14" s="346">
        <f t="shared" si="3"/>
        <v>0.28</v>
      </c>
      <c r="K14" s="5"/>
      <c r="L14" s="5"/>
      <c r="M14" s="5"/>
      <c r="N14" s="5"/>
      <c r="O14" s="5"/>
      <c r="P14" s="5"/>
      <c r="Q14" s="5"/>
      <c r="R14" s="5"/>
      <c r="S14" s="5"/>
      <c r="T14" s="5"/>
      <c r="U14" s="5"/>
      <c r="V14" s="5"/>
      <c r="W14" s="5"/>
      <c r="X14" s="5"/>
      <c r="Y14" s="5"/>
      <c r="Z14" s="5"/>
    </row>
    <row r="15" ht="14.25" customHeight="1">
      <c r="A15" s="5"/>
      <c r="B15" s="5"/>
      <c r="C15" s="339" t="str">
        <f>'PART I'!B119</f>
        <v>Stock out Gain/Loss</v>
      </c>
      <c r="D15" s="340">
        <f>'PART I'!D119</f>
        <v>0.06</v>
      </c>
      <c r="E15" s="341">
        <f>'PART I'!F119</f>
        <v>4</v>
      </c>
      <c r="F15" s="340">
        <f t="shared" si="1"/>
        <v>0.24</v>
      </c>
      <c r="G15" s="341">
        <f>'PART I'!H119</f>
        <v>2</v>
      </c>
      <c r="H15" s="340">
        <f t="shared" si="2"/>
        <v>0.12</v>
      </c>
      <c r="I15" s="341">
        <f>'PART I'!J119</f>
        <v>1</v>
      </c>
      <c r="J15" s="342">
        <f t="shared" si="3"/>
        <v>0.06</v>
      </c>
      <c r="K15" s="5"/>
      <c r="L15" s="5"/>
      <c r="M15" s="5"/>
      <c r="N15" s="5"/>
      <c r="O15" s="5"/>
      <c r="P15" s="5"/>
      <c r="Q15" s="5"/>
      <c r="R15" s="5"/>
      <c r="S15" s="5"/>
      <c r="T15" s="5"/>
      <c r="U15" s="5"/>
      <c r="V15" s="5"/>
      <c r="W15" s="5"/>
      <c r="X15" s="5"/>
      <c r="Y15" s="5"/>
      <c r="Z15" s="5"/>
    </row>
    <row r="16" ht="14.25" customHeight="1">
      <c r="A16" s="5"/>
      <c r="B16" s="5"/>
      <c r="C16" s="343" t="str">
        <f>'PART I'!B120</f>
        <v>Financial Profit</v>
      </c>
      <c r="D16" s="344">
        <f>'PART I'!D120</f>
        <v>0.09</v>
      </c>
      <c r="E16" s="345">
        <f>'PART I'!F120</f>
        <v>2</v>
      </c>
      <c r="F16" s="344">
        <f t="shared" si="1"/>
        <v>0.18</v>
      </c>
      <c r="G16" s="345">
        <f>'PART I'!H120</f>
        <v>4</v>
      </c>
      <c r="H16" s="344">
        <f t="shared" si="2"/>
        <v>0.36</v>
      </c>
      <c r="I16" s="345">
        <f>'PART I'!J120</f>
        <v>3</v>
      </c>
      <c r="J16" s="346">
        <f t="shared" si="3"/>
        <v>0.27</v>
      </c>
      <c r="K16" s="5"/>
      <c r="L16" s="5"/>
      <c r="M16" s="5"/>
      <c r="N16" s="5"/>
      <c r="O16" s="5"/>
      <c r="P16" s="5"/>
      <c r="Q16" s="5"/>
      <c r="R16" s="5"/>
      <c r="S16" s="5"/>
      <c r="T16" s="5"/>
      <c r="U16" s="5"/>
      <c r="V16" s="5"/>
      <c r="W16" s="5"/>
      <c r="X16" s="5"/>
      <c r="Y16" s="5"/>
      <c r="Z16" s="5"/>
    </row>
    <row r="17" ht="14.25" customHeight="1">
      <c r="A17" s="5"/>
      <c r="B17" s="5"/>
      <c r="C17" s="339" t="str">
        <f>'PART I'!B121</f>
        <v>SQ rating</v>
      </c>
      <c r="D17" s="340">
        <f>'PART I'!D121</f>
        <v>0.06</v>
      </c>
      <c r="E17" s="341">
        <f>'PART I'!F121</f>
        <v>4</v>
      </c>
      <c r="F17" s="340">
        <f t="shared" si="1"/>
        <v>0.24</v>
      </c>
      <c r="G17" s="341">
        <f>'PART I'!H121</f>
        <v>2</v>
      </c>
      <c r="H17" s="340">
        <f t="shared" si="2"/>
        <v>0.12</v>
      </c>
      <c r="I17" s="341">
        <f>'PART I'!J121</f>
        <v>3</v>
      </c>
      <c r="J17" s="342">
        <f t="shared" si="3"/>
        <v>0.18</v>
      </c>
      <c r="K17" s="5"/>
      <c r="L17" s="5"/>
      <c r="M17" s="5"/>
      <c r="N17" s="5"/>
      <c r="O17" s="5"/>
      <c r="P17" s="5"/>
      <c r="Q17" s="5"/>
      <c r="R17" s="5"/>
      <c r="S17" s="5"/>
      <c r="T17" s="5"/>
      <c r="U17" s="5"/>
      <c r="V17" s="5"/>
      <c r="W17" s="5"/>
      <c r="X17" s="5"/>
      <c r="Y17" s="5"/>
      <c r="Z17" s="5"/>
    </row>
    <row r="18" ht="14.25" customHeight="1">
      <c r="A18" s="5"/>
      <c r="B18" s="5"/>
      <c r="C18" s="343" t="str">
        <f>'PART I'!B122</f>
        <v>Free Shipping</v>
      </c>
      <c r="D18" s="344">
        <f>'PART I'!D122</f>
        <v>0.05</v>
      </c>
      <c r="E18" s="345">
        <f>'PART I'!F122</f>
        <v>4</v>
      </c>
      <c r="F18" s="344">
        <f t="shared" si="1"/>
        <v>0.2</v>
      </c>
      <c r="G18" s="345">
        <f>'PART I'!H122</f>
        <v>3</v>
      </c>
      <c r="H18" s="344">
        <f t="shared" si="2"/>
        <v>0.15</v>
      </c>
      <c r="I18" s="345">
        <f>'PART I'!J122</f>
        <v>2</v>
      </c>
      <c r="J18" s="346">
        <f t="shared" si="3"/>
        <v>0.1</v>
      </c>
      <c r="K18" s="5"/>
      <c r="L18" s="5"/>
      <c r="M18" s="5"/>
      <c r="N18" s="5"/>
      <c r="O18" s="5"/>
      <c r="P18" s="5"/>
      <c r="Q18" s="5"/>
      <c r="R18" s="5"/>
      <c r="S18" s="5"/>
      <c r="T18" s="5"/>
      <c r="U18" s="5"/>
      <c r="V18" s="5"/>
      <c r="W18" s="5"/>
      <c r="X18" s="5"/>
      <c r="Y18" s="5"/>
      <c r="Z18" s="5"/>
    </row>
    <row r="19" ht="14.25" customHeight="1">
      <c r="A19" s="5"/>
      <c r="B19" s="5"/>
      <c r="C19" s="339" t="str">
        <f>'PART I'!B123</f>
        <v>Celebrity Endorsement</v>
      </c>
      <c r="D19" s="340">
        <f>'PART I'!D123</f>
        <v>0.04</v>
      </c>
      <c r="E19" s="341">
        <f>'PART I'!F123</f>
        <v>3</v>
      </c>
      <c r="F19" s="340">
        <f t="shared" si="1"/>
        <v>0.12</v>
      </c>
      <c r="G19" s="341">
        <f>'PART I'!H123</f>
        <v>1</v>
      </c>
      <c r="H19" s="340">
        <f t="shared" si="2"/>
        <v>0.04</v>
      </c>
      <c r="I19" s="341">
        <f>'PART I'!J123</f>
        <v>4</v>
      </c>
      <c r="J19" s="342">
        <f t="shared" si="3"/>
        <v>0.16</v>
      </c>
      <c r="K19" s="5"/>
      <c r="L19" s="5"/>
      <c r="M19" s="5"/>
      <c r="N19" s="5"/>
      <c r="O19" s="5"/>
      <c r="P19" s="5"/>
      <c r="Q19" s="5"/>
      <c r="R19" s="5"/>
      <c r="S19" s="5"/>
      <c r="T19" s="5"/>
      <c r="U19" s="5"/>
      <c r="V19" s="5"/>
      <c r="W19" s="5"/>
      <c r="X19" s="5"/>
      <c r="Y19" s="5"/>
      <c r="Z19" s="5"/>
    </row>
    <row r="20" ht="14.25" customHeight="1">
      <c r="A20" s="5"/>
      <c r="B20" s="5"/>
      <c r="C20" s="343" t="str">
        <f>'PART I'!B124</f>
        <v>Brand Reputation</v>
      </c>
      <c r="D20" s="344">
        <f>'PART I'!D124</f>
        <v>0.05</v>
      </c>
      <c r="E20" s="345">
        <f>'PART I'!F124</f>
        <v>3</v>
      </c>
      <c r="F20" s="344">
        <f t="shared" si="1"/>
        <v>0.15</v>
      </c>
      <c r="G20" s="345">
        <f>'PART I'!H124</f>
        <v>4</v>
      </c>
      <c r="H20" s="344">
        <f t="shared" si="2"/>
        <v>0.2</v>
      </c>
      <c r="I20" s="345">
        <f>'PART I'!J124</f>
        <v>2</v>
      </c>
      <c r="J20" s="346">
        <f t="shared" si="3"/>
        <v>0.1</v>
      </c>
      <c r="K20" s="5"/>
      <c r="L20" s="5"/>
      <c r="M20" s="5"/>
      <c r="N20" s="5"/>
      <c r="O20" s="5"/>
      <c r="P20" s="5"/>
      <c r="Q20" s="5"/>
      <c r="R20" s="5"/>
      <c r="S20" s="5"/>
      <c r="T20" s="5"/>
      <c r="U20" s="5"/>
      <c r="V20" s="5"/>
      <c r="W20" s="5"/>
      <c r="X20" s="5"/>
      <c r="Y20" s="5"/>
      <c r="Z20" s="5"/>
    </row>
    <row r="21" ht="14.25" customHeight="1">
      <c r="A21" s="5"/>
      <c r="B21" s="5"/>
      <c r="C21" s="339" t="str">
        <f>'PART I'!B125</f>
        <v>Price Competitiveness</v>
      </c>
      <c r="D21" s="340">
        <f>'PART I'!D125</f>
        <v>0.08</v>
      </c>
      <c r="E21" s="341">
        <f>'PART I'!F125</f>
        <v>4</v>
      </c>
      <c r="F21" s="340">
        <f t="shared" si="1"/>
        <v>0.32</v>
      </c>
      <c r="G21" s="341">
        <f>'PART I'!H125</f>
        <v>3</v>
      </c>
      <c r="H21" s="340">
        <f t="shared" si="2"/>
        <v>0.24</v>
      </c>
      <c r="I21" s="341">
        <f>'PART I'!J125</f>
        <v>2</v>
      </c>
      <c r="J21" s="342">
        <f t="shared" si="3"/>
        <v>0.16</v>
      </c>
      <c r="K21" s="5"/>
      <c r="L21" s="5"/>
      <c r="M21" s="5"/>
      <c r="N21" s="5"/>
      <c r="O21" s="5"/>
      <c r="P21" s="5"/>
      <c r="Q21" s="5"/>
      <c r="R21" s="5"/>
      <c r="S21" s="5"/>
      <c r="T21" s="5"/>
      <c r="U21" s="5"/>
      <c r="V21" s="5"/>
      <c r="W21" s="5"/>
      <c r="X21" s="5"/>
      <c r="Y21" s="5"/>
      <c r="Z21" s="5"/>
    </row>
    <row r="22" ht="14.25" customHeight="1">
      <c r="A22" s="5"/>
      <c r="B22" s="5"/>
      <c r="C22" s="347" t="s">
        <v>334</v>
      </c>
      <c r="D22" s="348">
        <f>SUM(D10:D21)</f>
        <v>1</v>
      </c>
      <c r="E22" s="349"/>
      <c r="F22" s="348">
        <f>SUM(F10:F21)</f>
        <v>2.79</v>
      </c>
      <c r="G22" s="349"/>
      <c r="H22" s="348">
        <f>SUM(H10:H21)</f>
        <v>3.04</v>
      </c>
      <c r="I22" s="349"/>
      <c r="J22" s="350">
        <f>SUM(J10:J21)</f>
        <v>3.01</v>
      </c>
      <c r="K22" s="5"/>
      <c r="L22" s="5"/>
      <c r="M22" s="5"/>
      <c r="N22" s="5"/>
      <c r="O22" s="5"/>
      <c r="P22" s="5"/>
      <c r="Q22" s="5"/>
      <c r="R22" s="5"/>
      <c r="S22" s="5"/>
      <c r="T22" s="5"/>
      <c r="U22" s="5"/>
      <c r="V22" s="5"/>
      <c r="W22" s="5"/>
      <c r="X22" s="5"/>
      <c r="Y22" s="5"/>
      <c r="Z22" s="5"/>
    </row>
    <row r="23" ht="14.2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4.2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4.2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4.2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4.2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4.2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4.2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4.2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4.2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5">
    <mergeCell ref="C4:G4"/>
    <mergeCell ref="C5:G5"/>
    <mergeCell ref="E8:F8"/>
    <mergeCell ref="G8:H8"/>
    <mergeCell ref="I8:J8"/>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5.43"/>
    <col customWidth="1" min="2" max="2" width="10.14"/>
    <col customWidth="1" min="3" max="26" width="8.71"/>
  </cols>
  <sheetData>
    <row r="1" ht="14.25" customHeight="1">
      <c r="A1" s="5"/>
      <c r="B1" s="5"/>
      <c r="C1" s="5"/>
      <c r="D1" s="5"/>
      <c r="E1" s="5"/>
      <c r="F1" s="5"/>
      <c r="G1" s="5"/>
      <c r="H1" s="5"/>
      <c r="I1" s="5"/>
      <c r="J1" s="5"/>
      <c r="K1" s="5"/>
      <c r="L1" s="5"/>
      <c r="M1" s="5"/>
      <c r="N1" s="5"/>
      <c r="O1" s="5"/>
      <c r="P1" s="5"/>
      <c r="Q1" s="5"/>
      <c r="R1" s="5"/>
      <c r="S1" s="5"/>
      <c r="T1" s="5"/>
      <c r="U1" s="5"/>
      <c r="V1" s="5"/>
      <c r="W1" s="5"/>
      <c r="X1" s="5"/>
      <c r="Y1" s="5"/>
      <c r="Z1" s="5"/>
    </row>
    <row r="2" ht="14.25" customHeight="1">
      <c r="A2" s="5"/>
      <c r="B2" s="5"/>
      <c r="C2" s="5"/>
      <c r="D2" s="5"/>
      <c r="E2" s="5"/>
      <c r="F2" s="5"/>
      <c r="G2" s="5"/>
      <c r="H2" s="5"/>
      <c r="I2" s="5"/>
      <c r="J2" s="5"/>
      <c r="K2" s="5"/>
      <c r="L2" s="5"/>
      <c r="M2" s="5"/>
      <c r="N2" s="5"/>
      <c r="O2" s="5"/>
      <c r="P2" s="5"/>
      <c r="Q2" s="5"/>
      <c r="R2" s="5"/>
      <c r="S2" s="5"/>
      <c r="T2" s="5"/>
      <c r="U2" s="5"/>
      <c r="V2" s="5"/>
      <c r="W2" s="5"/>
      <c r="X2" s="5"/>
      <c r="Y2" s="5"/>
      <c r="Z2" s="5"/>
    </row>
    <row r="3" ht="14.25" customHeight="1">
      <c r="A3" s="5"/>
      <c r="B3" s="5"/>
      <c r="C3" s="5"/>
      <c r="D3" s="5"/>
      <c r="E3" s="5"/>
      <c r="F3" s="5"/>
      <c r="G3" s="5"/>
      <c r="H3" s="5"/>
      <c r="I3" s="5"/>
      <c r="J3" s="5"/>
      <c r="K3" s="5"/>
      <c r="L3" s="5"/>
      <c r="M3" s="5"/>
      <c r="N3" s="5"/>
      <c r="O3" s="5"/>
      <c r="P3" s="5"/>
      <c r="Q3" s="5"/>
      <c r="R3" s="5"/>
      <c r="S3" s="5"/>
      <c r="T3" s="5"/>
      <c r="U3" s="5"/>
      <c r="V3" s="5"/>
      <c r="W3" s="5"/>
      <c r="X3" s="5"/>
      <c r="Y3" s="5"/>
      <c r="Z3" s="5"/>
    </row>
    <row r="4" ht="14.25" customHeight="1">
      <c r="A4" s="5"/>
      <c r="B4" s="5"/>
      <c r="C4" s="5"/>
      <c r="D4" s="5"/>
      <c r="E4" s="5"/>
      <c r="F4" s="5"/>
      <c r="G4" s="5"/>
      <c r="H4" s="5"/>
      <c r="I4" s="5"/>
      <c r="J4" s="5"/>
      <c r="K4" s="5"/>
      <c r="L4" s="5"/>
      <c r="M4" s="5"/>
      <c r="N4" s="5"/>
      <c r="O4" s="5"/>
      <c r="P4" s="5"/>
      <c r="Q4" s="5"/>
      <c r="R4" s="5"/>
      <c r="S4" s="5"/>
      <c r="T4" s="5"/>
      <c r="U4" s="5"/>
      <c r="V4" s="5"/>
      <c r="W4" s="5"/>
      <c r="X4" s="5"/>
      <c r="Y4" s="5"/>
      <c r="Z4" s="5"/>
    </row>
    <row r="5" ht="14.25" customHeight="1">
      <c r="A5" s="5"/>
      <c r="B5" s="269" t="s">
        <v>335</v>
      </c>
      <c r="C5" s="5"/>
      <c r="D5" s="5"/>
      <c r="E5" s="5"/>
      <c r="F5" s="5"/>
      <c r="G5" s="5"/>
      <c r="H5" s="5"/>
      <c r="I5" s="5"/>
      <c r="J5" s="5"/>
      <c r="K5" s="5"/>
      <c r="L5" s="5"/>
      <c r="M5" s="5"/>
      <c r="N5" s="5"/>
      <c r="O5" s="5"/>
      <c r="P5" s="5"/>
      <c r="Q5" s="5"/>
      <c r="R5" s="5"/>
      <c r="S5" s="5"/>
      <c r="T5" s="5"/>
      <c r="U5" s="5"/>
      <c r="V5" s="5"/>
      <c r="W5" s="5"/>
      <c r="X5" s="5"/>
      <c r="Y5" s="5"/>
      <c r="Z5" s="5"/>
    </row>
    <row r="6" ht="14.25" customHeight="1">
      <c r="A6" s="5"/>
      <c r="B6" s="5"/>
      <c r="C6" s="5"/>
      <c r="D6" s="5"/>
      <c r="E6" s="5"/>
      <c r="F6" s="5"/>
      <c r="G6" s="5"/>
      <c r="H6" s="5"/>
      <c r="I6" s="5"/>
      <c r="J6" s="5"/>
      <c r="K6" s="5"/>
      <c r="L6" s="5"/>
      <c r="M6" s="5"/>
      <c r="N6" s="5"/>
      <c r="O6" s="5"/>
      <c r="P6" s="5"/>
      <c r="Q6" s="5"/>
      <c r="R6" s="5"/>
      <c r="S6" s="5"/>
      <c r="T6" s="5"/>
      <c r="U6" s="5"/>
      <c r="V6" s="5"/>
      <c r="W6" s="5"/>
      <c r="X6" s="5"/>
      <c r="Y6" s="5"/>
      <c r="Z6" s="5"/>
    </row>
    <row r="7" ht="14.25" customHeight="1">
      <c r="A7" s="5"/>
      <c r="B7" s="5"/>
      <c r="C7" s="5"/>
      <c r="D7" s="5"/>
      <c r="E7" s="5"/>
      <c r="F7" s="5"/>
      <c r="G7" s="5"/>
      <c r="H7" s="5"/>
      <c r="I7" s="5"/>
      <c r="J7" s="5"/>
      <c r="K7" s="5"/>
      <c r="L7" s="5"/>
      <c r="M7" s="5"/>
      <c r="N7" s="5"/>
      <c r="O7" s="5"/>
      <c r="P7" s="5"/>
      <c r="Q7" s="5"/>
      <c r="R7" s="5"/>
      <c r="S7" s="5"/>
      <c r="T7" s="5"/>
      <c r="U7" s="5"/>
      <c r="V7" s="5"/>
      <c r="W7" s="5"/>
      <c r="X7" s="5"/>
      <c r="Y7" s="5"/>
      <c r="Z7" s="5"/>
    </row>
    <row r="8" ht="30.75" customHeight="1">
      <c r="A8" s="5"/>
      <c r="B8" s="351">
        <v>1.0</v>
      </c>
      <c r="C8" s="352" t="s">
        <v>336</v>
      </c>
      <c r="L8" s="5"/>
      <c r="M8" s="5"/>
      <c r="N8" s="5"/>
      <c r="O8" s="5"/>
      <c r="P8" s="5"/>
      <c r="Q8" s="5"/>
      <c r="R8" s="5"/>
      <c r="S8" s="5"/>
      <c r="T8" s="5"/>
      <c r="U8" s="5"/>
      <c r="V8" s="5"/>
      <c r="W8" s="5"/>
      <c r="X8" s="5"/>
      <c r="Y8" s="5"/>
      <c r="Z8" s="5"/>
    </row>
    <row r="9" ht="14.25" customHeight="1">
      <c r="A9" s="5"/>
      <c r="B9" s="353"/>
      <c r="C9" s="351"/>
      <c r="D9" s="351"/>
      <c r="E9" s="351"/>
      <c r="F9" s="351"/>
      <c r="G9" s="351"/>
      <c r="H9" s="351"/>
      <c r="I9" s="351"/>
      <c r="J9" s="351"/>
      <c r="K9" s="351"/>
      <c r="L9" s="5"/>
      <c r="M9" s="5"/>
      <c r="N9" s="5"/>
      <c r="O9" s="5"/>
      <c r="P9" s="5"/>
      <c r="Q9" s="5"/>
      <c r="R9" s="5"/>
      <c r="S9" s="5"/>
      <c r="T9" s="5"/>
      <c r="U9" s="5"/>
      <c r="V9" s="5"/>
      <c r="W9" s="5"/>
      <c r="X9" s="5"/>
      <c r="Y9" s="5"/>
      <c r="Z9" s="5"/>
    </row>
    <row r="10" ht="14.25" customHeight="1">
      <c r="A10" s="5"/>
      <c r="B10" s="353">
        <v>2.0</v>
      </c>
      <c r="C10" s="351" t="s">
        <v>337</v>
      </c>
      <c r="L10" s="5"/>
      <c r="M10" s="5"/>
      <c r="N10" s="5"/>
      <c r="O10" s="5"/>
      <c r="P10" s="5"/>
      <c r="Q10" s="5"/>
      <c r="R10" s="5"/>
      <c r="S10" s="5"/>
      <c r="T10" s="5"/>
      <c r="U10" s="5"/>
      <c r="V10" s="5"/>
      <c r="W10" s="5"/>
      <c r="X10" s="5"/>
      <c r="Y10" s="5"/>
      <c r="Z10" s="5"/>
    </row>
    <row r="11" ht="14.25" customHeight="1">
      <c r="A11" s="5"/>
      <c r="B11" s="353"/>
      <c r="C11" s="351"/>
      <c r="D11" s="351"/>
      <c r="E11" s="351"/>
      <c r="F11" s="351"/>
      <c r="G11" s="351"/>
      <c r="H11" s="351"/>
      <c r="I11" s="351"/>
      <c r="J11" s="351"/>
      <c r="K11" s="351"/>
      <c r="L11" s="5"/>
      <c r="M11" s="5"/>
      <c r="N11" s="5"/>
      <c r="O11" s="5"/>
      <c r="P11" s="5"/>
      <c r="Q11" s="5"/>
      <c r="R11" s="5"/>
      <c r="S11" s="5"/>
      <c r="T11" s="5"/>
      <c r="U11" s="5"/>
      <c r="V11" s="5"/>
      <c r="W11" s="5"/>
      <c r="X11" s="5"/>
      <c r="Y11" s="5"/>
      <c r="Z11" s="5"/>
    </row>
    <row r="12" ht="81.0" customHeight="1">
      <c r="A12" s="5"/>
      <c r="B12" s="353">
        <v>3.0</v>
      </c>
      <c r="C12" s="352" t="s">
        <v>338</v>
      </c>
      <c r="L12" s="5"/>
      <c r="M12" s="5"/>
      <c r="N12" s="5"/>
      <c r="O12" s="5"/>
      <c r="P12" s="5"/>
      <c r="Q12" s="5"/>
      <c r="R12" s="5"/>
      <c r="S12" s="5"/>
      <c r="T12" s="5"/>
      <c r="U12" s="5"/>
      <c r="V12" s="5"/>
      <c r="W12" s="5"/>
      <c r="X12" s="5"/>
      <c r="Y12" s="5"/>
      <c r="Z12" s="5"/>
    </row>
    <row r="13" ht="14.25" customHeight="1">
      <c r="A13" s="5"/>
      <c r="B13" s="5"/>
      <c r="C13" s="268"/>
      <c r="D13" s="268"/>
      <c r="E13" s="268"/>
      <c r="F13" s="268"/>
      <c r="G13" s="268"/>
      <c r="H13" s="268"/>
      <c r="I13" s="268"/>
      <c r="J13" s="268"/>
      <c r="K13" s="268"/>
      <c r="L13" s="5"/>
      <c r="M13" s="5"/>
      <c r="N13" s="5"/>
      <c r="O13" s="5"/>
      <c r="P13" s="5"/>
      <c r="Q13" s="5"/>
      <c r="R13" s="5"/>
      <c r="S13" s="5"/>
      <c r="T13" s="5"/>
      <c r="U13" s="5"/>
      <c r="V13" s="5"/>
      <c r="W13" s="5"/>
      <c r="X13" s="5"/>
      <c r="Y13" s="5"/>
      <c r="Z13" s="5"/>
    </row>
    <row r="14" ht="14.25" customHeight="1">
      <c r="A14" s="5"/>
      <c r="B14" s="5"/>
      <c r="C14" s="5"/>
      <c r="D14" s="5"/>
      <c r="E14" s="5"/>
      <c r="F14" s="5"/>
      <c r="G14" s="5"/>
      <c r="H14" s="5"/>
      <c r="I14" s="5"/>
      <c r="J14" s="5"/>
      <c r="K14" s="5"/>
      <c r="L14" s="5"/>
      <c r="M14" s="5"/>
      <c r="N14" s="5"/>
      <c r="O14" s="5"/>
      <c r="P14" s="5"/>
      <c r="Q14" s="5"/>
      <c r="R14" s="5"/>
      <c r="S14" s="5"/>
      <c r="T14" s="5"/>
      <c r="U14" s="5"/>
      <c r="V14" s="5"/>
      <c r="W14" s="5"/>
      <c r="X14" s="5"/>
      <c r="Y14" s="5"/>
      <c r="Z14" s="5"/>
    </row>
    <row r="15" ht="14.25" customHeight="1">
      <c r="A15" s="5"/>
      <c r="B15" s="5"/>
      <c r="C15" s="5"/>
      <c r="D15" s="5"/>
      <c r="E15" s="5"/>
      <c r="F15" s="5"/>
      <c r="G15" s="5"/>
      <c r="H15" s="5"/>
      <c r="I15" s="5"/>
      <c r="J15" s="5"/>
      <c r="K15" s="5"/>
      <c r="L15" s="5"/>
      <c r="M15" s="5"/>
      <c r="N15" s="5"/>
      <c r="O15" s="5"/>
      <c r="P15" s="5"/>
      <c r="Q15" s="5"/>
      <c r="R15" s="5"/>
      <c r="S15" s="5"/>
      <c r="T15" s="5"/>
      <c r="U15" s="5"/>
      <c r="V15" s="5"/>
      <c r="W15" s="5"/>
      <c r="X15" s="5"/>
      <c r="Y15" s="5"/>
      <c r="Z15" s="5"/>
    </row>
    <row r="16" ht="14.25" customHeight="1">
      <c r="A16" s="5"/>
      <c r="B16" s="5"/>
      <c r="C16" s="5"/>
      <c r="D16" s="354" t="s">
        <v>339</v>
      </c>
      <c r="J16" s="5"/>
      <c r="K16" s="5"/>
      <c r="L16" s="5"/>
      <c r="M16" s="5"/>
      <c r="N16" s="5"/>
      <c r="O16" s="5"/>
      <c r="P16" s="5"/>
      <c r="Q16" s="5"/>
      <c r="R16" s="5"/>
      <c r="S16" s="5"/>
      <c r="T16" s="5"/>
      <c r="U16" s="5"/>
      <c r="V16" s="5"/>
      <c r="W16" s="5"/>
      <c r="X16" s="5"/>
      <c r="Y16" s="5"/>
      <c r="Z16" s="5"/>
    </row>
    <row r="17" ht="14.25" customHeight="1">
      <c r="A17" s="5"/>
      <c r="B17" s="5"/>
      <c r="C17" s="355"/>
      <c r="D17" s="355"/>
      <c r="E17" s="355"/>
      <c r="F17" s="355"/>
      <c r="G17" s="355"/>
      <c r="H17" s="355"/>
      <c r="I17" s="355"/>
      <c r="J17" s="355"/>
      <c r="K17" s="355"/>
      <c r="L17" s="5"/>
      <c r="M17" s="5"/>
      <c r="N17" s="5"/>
      <c r="O17" s="5"/>
      <c r="P17" s="5"/>
      <c r="Q17" s="5"/>
      <c r="R17" s="5"/>
      <c r="S17" s="5"/>
      <c r="T17" s="5"/>
      <c r="U17" s="5"/>
      <c r="V17" s="5"/>
      <c r="W17" s="5"/>
      <c r="X17" s="5"/>
      <c r="Y17" s="5"/>
      <c r="Z17" s="5"/>
    </row>
    <row r="18" ht="14.25" customHeight="1">
      <c r="A18" s="5"/>
      <c r="B18" s="5"/>
      <c r="C18" s="5"/>
      <c r="D18" s="5"/>
      <c r="E18" s="5"/>
      <c r="F18" s="5"/>
      <c r="G18" s="5"/>
      <c r="H18" s="5"/>
      <c r="I18" s="5"/>
      <c r="J18" s="5"/>
      <c r="K18" s="5"/>
      <c r="L18" s="5"/>
      <c r="M18" s="5"/>
      <c r="N18" s="5"/>
      <c r="O18" s="5"/>
      <c r="P18" s="5"/>
      <c r="Q18" s="5"/>
      <c r="R18" s="5"/>
      <c r="S18" s="5"/>
      <c r="T18" s="5"/>
      <c r="U18" s="5"/>
      <c r="V18" s="5"/>
      <c r="W18" s="5"/>
      <c r="X18" s="5"/>
      <c r="Y18" s="5"/>
      <c r="Z18" s="5"/>
    </row>
    <row r="19" ht="14.25" customHeight="1">
      <c r="A19" s="5"/>
      <c r="B19" s="5"/>
      <c r="C19" s="326"/>
      <c r="D19" s="326"/>
      <c r="E19" s="326"/>
      <c r="F19" s="326"/>
      <c r="G19" s="326"/>
      <c r="H19" s="326"/>
      <c r="I19" s="326"/>
      <c r="J19" s="326"/>
      <c r="K19" s="326"/>
      <c r="L19" s="5"/>
      <c r="M19" s="5"/>
      <c r="N19" s="5"/>
      <c r="O19" s="5"/>
      <c r="P19" s="5"/>
      <c r="Q19" s="5"/>
      <c r="R19" s="5"/>
      <c r="S19" s="5"/>
      <c r="T19" s="5"/>
      <c r="U19" s="5"/>
      <c r="V19" s="5"/>
      <c r="W19" s="5"/>
      <c r="X19" s="5"/>
      <c r="Y19" s="5"/>
      <c r="Z19" s="5"/>
    </row>
    <row r="20" ht="14.25" customHeight="1">
      <c r="A20" s="5"/>
      <c r="B20" s="5"/>
      <c r="C20" s="5"/>
      <c r="D20" s="5"/>
      <c r="E20" s="5"/>
      <c r="F20" s="5"/>
      <c r="G20" s="5"/>
      <c r="H20" s="5"/>
      <c r="I20" s="5"/>
      <c r="J20" s="5"/>
      <c r="K20" s="5"/>
      <c r="L20" s="5"/>
      <c r="M20" s="5"/>
      <c r="N20" s="5"/>
      <c r="O20" s="5"/>
      <c r="P20" s="5"/>
      <c r="Q20" s="5"/>
      <c r="R20" s="5"/>
      <c r="S20" s="5"/>
      <c r="T20" s="5"/>
      <c r="U20" s="5"/>
      <c r="V20" s="5"/>
      <c r="W20" s="5"/>
      <c r="X20" s="5"/>
      <c r="Y20" s="5"/>
      <c r="Z20" s="5"/>
    </row>
    <row r="21" ht="14.2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ht="14.25" customHeight="1">
      <c r="A22" s="5"/>
      <c r="B22" s="5"/>
      <c r="C22" s="5"/>
      <c r="D22" s="356" t="s">
        <v>340</v>
      </c>
      <c r="J22" s="5"/>
      <c r="K22" s="5"/>
      <c r="L22" s="5"/>
      <c r="M22" s="5"/>
      <c r="N22" s="5"/>
      <c r="O22" s="5"/>
      <c r="P22" s="5"/>
      <c r="Q22" s="5"/>
      <c r="R22" s="5"/>
      <c r="S22" s="5"/>
      <c r="T22" s="5"/>
      <c r="U22" s="5"/>
      <c r="V22" s="5"/>
      <c r="W22" s="5"/>
      <c r="X22" s="5"/>
      <c r="Y22" s="5"/>
      <c r="Z22" s="5"/>
    </row>
    <row r="23" ht="14.25" customHeight="1">
      <c r="A23" s="5"/>
      <c r="B23" s="5"/>
      <c r="C23" s="5"/>
      <c r="D23" s="5" t="s">
        <v>341</v>
      </c>
      <c r="E23" s="5"/>
      <c r="F23" s="5"/>
      <c r="G23" s="5"/>
      <c r="H23" s="357" t="s">
        <v>342</v>
      </c>
      <c r="J23" s="5"/>
      <c r="K23" s="5"/>
      <c r="L23" s="5"/>
      <c r="M23" s="5"/>
      <c r="N23" s="5"/>
      <c r="O23" s="5"/>
      <c r="P23" s="5"/>
      <c r="Q23" s="5"/>
      <c r="R23" s="5"/>
      <c r="S23" s="5"/>
      <c r="T23" s="5"/>
      <c r="U23" s="5"/>
      <c r="V23" s="5"/>
      <c r="W23" s="5"/>
      <c r="X23" s="5"/>
      <c r="Y23" s="5"/>
      <c r="Z23" s="5"/>
    </row>
    <row r="24" ht="15.0" customHeight="1">
      <c r="A24" s="358" t="s">
        <v>343</v>
      </c>
      <c r="B24" s="5"/>
      <c r="C24" s="5"/>
      <c r="D24" s="5"/>
      <c r="E24" s="5"/>
      <c r="F24" s="5"/>
      <c r="G24" s="5"/>
      <c r="H24" s="5"/>
      <c r="I24" s="5"/>
      <c r="J24" s="5"/>
      <c r="K24" s="5"/>
      <c r="L24" s="5"/>
      <c r="M24" s="5"/>
      <c r="N24" s="5"/>
      <c r="O24" s="5"/>
      <c r="P24" s="5"/>
      <c r="Q24" s="5"/>
      <c r="R24" s="5"/>
      <c r="S24" s="5"/>
      <c r="T24" s="5"/>
      <c r="U24" s="5"/>
      <c r="V24" s="5"/>
      <c r="W24" s="5"/>
      <c r="X24" s="5"/>
      <c r="Y24" s="5"/>
      <c r="Z24" s="5"/>
    </row>
    <row r="25" ht="14.25" customHeight="1">
      <c r="B25" s="5" t="s">
        <v>344</v>
      </c>
      <c r="C25" s="5"/>
      <c r="D25" s="5"/>
      <c r="E25" s="5"/>
      <c r="F25" s="5"/>
      <c r="G25" s="5"/>
      <c r="H25" s="5"/>
      <c r="I25" s="5"/>
      <c r="J25" s="5"/>
      <c r="K25" s="5"/>
      <c r="L25" s="5"/>
      <c r="M25" s="5"/>
      <c r="N25" s="5"/>
      <c r="O25" s="5"/>
      <c r="P25" s="5"/>
      <c r="Q25" s="5"/>
      <c r="R25" s="5"/>
      <c r="S25" s="5"/>
      <c r="T25" s="5"/>
      <c r="U25" s="5"/>
      <c r="V25" s="5"/>
      <c r="W25" s="5"/>
      <c r="X25" s="5"/>
      <c r="Y25" s="5"/>
      <c r="Z25" s="5"/>
    </row>
    <row r="26" ht="14.25" customHeight="1">
      <c r="B26" s="5"/>
      <c r="C26" s="5"/>
      <c r="D26" s="5"/>
      <c r="E26" s="5"/>
      <c r="F26" s="5"/>
      <c r="G26" s="5"/>
      <c r="H26" s="5"/>
      <c r="I26" s="5"/>
      <c r="J26" s="5"/>
      <c r="K26" s="5"/>
      <c r="L26" s="5"/>
      <c r="M26" s="5"/>
      <c r="N26" s="5"/>
      <c r="O26" s="5"/>
      <c r="P26" s="5"/>
      <c r="Q26" s="5"/>
      <c r="R26" s="5"/>
      <c r="S26" s="5"/>
      <c r="T26" s="5"/>
      <c r="U26" s="5"/>
      <c r="V26" s="5"/>
      <c r="W26" s="5"/>
      <c r="X26" s="5"/>
      <c r="Y26" s="5"/>
      <c r="Z26" s="5"/>
    </row>
    <row r="27" ht="14.25" customHeight="1">
      <c r="B27" s="5"/>
      <c r="C27" s="5"/>
      <c r="D27" s="5"/>
      <c r="E27" s="5"/>
      <c r="F27" s="5"/>
      <c r="G27" s="5"/>
      <c r="H27" s="5"/>
      <c r="I27" s="5"/>
      <c r="J27" s="5"/>
      <c r="K27" s="5"/>
      <c r="L27" s="5"/>
      <c r="M27" s="5"/>
      <c r="N27" s="5"/>
      <c r="O27" s="5"/>
      <c r="P27" s="5"/>
      <c r="Q27" s="5"/>
      <c r="R27" s="5"/>
      <c r="S27" s="5"/>
      <c r="T27" s="5"/>
      <c r="U27" s="5"/>
      <c r="V27" s="5"/>
      <c r="W27" s="5"/>
      <c r="X27" s="5"/>
      <c r="Y27" s="5"/>
      <c r="Z27" s="5"/>
    </row>
    <row r="28" ht="14.25" customHeight="1">
      <c r="B28" s="5"/>
      <c r="C28" s="5"/>
      <c r="D28" s="5"/>
      <c r="E28" s="5"/>
      <c r="F28" s="5"/>
      <c r="G28" s="5"/>
      <c r="H28" s="5"/>
      <c r="I28" s="5"/>
      <c r="J28" s="5"/>
      <c r="K28" s="5"/>
      <c r="L28" s="5"/>
      <c r="M28" s="5"/>
      <c r="N28" s="5"/>
      <c r="O28" s="5"/>
      <c r="P28" s="5"/>
      <c r="Q28" s="5"/>
      <c r="R28" s="5"/>
      <c r="S28" s="5"/>
      <c r="T28" s="5"/>
      <c r="U28" s="5"/>
      <c r="V28" s="5"/>
      <c r="W28" s="5"/>
      <c r="X28" s="5"/>
      <c r="Y28" s="5"/>
      <c r="Z28" s="5"/>
    </row>
    <row r="29" ht="14.25" customHeight="1">
      <c r="B29" s="5"/>
      <c r="C29" s="5"/>
      <c r="D29" s="5"/>
      <c r="E29" s="5"/>
      <c r="F29" s="5"/>
      <c r="G29" s="5"/>
      <c r="H29" s="5"/>
      <c r="I29" s="5"/>
      <c r="J29" s="5"/>
      <c r="K29" s="5"/>
      <c r="L29" s="5"/>
      <c r="M29" s="5"/>
      <c r="N29" s="5"/>
      <c r="O29" s="5"/>
      <c r="P29" s="5"/>
      <c r="Q29" s="5"/>
      <c r="R29" s="5"/>
      <c r="S29" s="5"/>
      <c r="T29" s="5"/>
      <c r="U29" s="5"/>
      <c r="V29" s="5"/>
      <c r="W29" s="5"/>
      <c r="X29" s="5"/>
      <c r="Y29" s="5"/>
      <c r="Z29" s="5"/>
    </row>
    <row r="30" ht="14.25" customHeight="1">
      <c r="B30" s="5"/>
      <c r="C30" s="5"/>
      <c r="D30" s="5"/>
      <c r="E30" s="5"/>
      <c r="F30" s="5"/>
      <c r="G30" s="5"/>
      <c r="H30" s="5"/>
      <c r="I30" s="5"/>
      <c r="J30" s="5"/>
      <c r="K30" s="5"/>
      <c r="L30" s="5"/>
      <c r="M30" s="5"/>
      <c r="N30" s="5"/>
      <c r="O30" s="5"/>
      <c r="P30" s="5"/>
      <c r="Q30" s="5"/>
      <c r="R30" s="5"/>
      <c r="S30" s="5"/>
      <c r="T30" s="5"/>
      <c r="U30" s="5"/>
      <c r="V30" s="5"/>
      <c r="W30" s="5"/>
      <c r="X30" s="5"/>
      <c r="Y30" s="5"/>
      <c r="Z30" s="5"/>
    </row>
    <row r="31" ht="14.25" customHeight="1">
      <c r="B31" s="5"/>
      <c r="C31" s="5"/>
      <c r="D31" s="5"/>
      <c r="E31" s="5"/>
      <c r="F31" s="5"/>
      <c r="G31" s="5"/>
      <c r="H31" s="5"/>
      <c r="I31" s="5"/>
      <c r="J31" s="5"/>
      <c r="K31" s="5"/>
      <c r="L31" s="5"/>
      <c r="M31" s="5"/>
      <c r="N31" s="5"/>
      <c r="O31" s="5"/>
      <c r="P31" s="5"/>
      <c r="Q31" s="5"/>
      <c r="R31" s="5"/>
      <c r="S31" s="5"/>
      <c r="T31" s="5"/>
      <c r="U31" s="5"/>
      <c r="V31" s="5"/>
      <c r="W31" s="5"/>
      <c r="X31" s="5"/>
      <c r="Y31" s="5"/>
      <c r="Z31" s="5"/>
    </row>
    <row r="32" ht="14.25" customHeight="1">
      <c r="B32" s="5"/>
      <c r="C32" s="5"/>
      <c r="D32" s="5"/>
      <c r="E32" s="5"/>
      <c r="F32" s="5"/>
      <c r="G32" s="5"/>
      <c r="H32" s="5"/>
      <c r="I32" s="5"/>
      <c r="J32" s="5"/>
      <c r="K32" s="5"/>
      <c r="L32" s="5"/>
      <c r="M32" s="5"/>
      <c r="N32" s="5"/>
      <c r="O32" s="5"/>
      <c r="P32" s="5"/>
      <c r="Q32" s="5"/>
      <c r="R32" s="5"/>
      <c r="S32" s="5"/>
      <c r="T32" s="5"/>
      <c r="U32" s="5"/>
      <c r="V32" s="5"/>
      <c r="W32" s="5"/>
      <c r="X32" s="5"/>
      <c r="Y32" s="5"/>
      <c r="Z32" s="5"/>
    </row>
    <row r="33" ht="14.25" customHeight="1">
      <c r="B33" s="5"/>
      <c r="C33" s="5"/>
      <c r="D33" s="5"/>
      <c r="E33" s="5"/>
      <c r="F33" s="5"/>
      <c r="G33" s="5"/>
      <c r="H33" s="5"/>
      <c r="I33" s="5"/>
      <c r="J33" s="5"/>
      <c r="K33" s="5"/>
      <c r="L33" s="5"/>
      <c r="M33" s="5"/>
      <c r="N33" s="5"/>
      <c r="O33" s="5"/>
      <c r="P33" s="5"/>
      <c r="Q33" s="5"/>
      <c r="R33" s="5"/>
      <c r="S33" s="5"/>
      <c r="T33" s="5"/>
      <c r="U33" s="5"/>
      <c r="V33" s="5"/>
      <c r="W33" s="5"/>
      <c r="X33" s="5"/>
      <c r="Y33" s="5"/>
      <c r="Z33" s="5"/>
    </row>
    <row r="34" ht="14.25" customHeight="1">
      <c r="B34" s="5"/>
      <c r="C34" s="5"/>
      <c r="D34" s="5"/>
      <c r="E34" s="5"/>
      <c r="F34" s="5"/>
      <c r="G34" s="5"/>
      <c r="H34" s="5"/>
      <c r="I34" s="5"/>
      <c r="J34" s="5"/>
      <c r="K34" s="5"/>
      <c r="L34" s="5"/>
      <c r="M34" s="5"/>
      <c r="N34" s="5"/>
      <c r="O34" s="5"/>
      <c r="P34" s="5"/>
      <c r="Q34" s="5"/>
      <c r="R34" s="5"/>
      <c r="S34" s="5"/>
      <c r="T34" s="5"/>
      <c r="U34" s="5"/>
      <c r="V34" s="5"/>
      <c r="W34" s="5"/>
      <c r="X34" s="5"/>
      <c r="Y34" s="5"/>
      <c r="Z34" s="5"/>
    </row>
    <row r="35" ht="14.25" customHeight="1">
      <c r="B35" s="5"/>
      <c r="C35" s="5"/>
      <c r="D35" s="5"/>
      <c r="E35" s="5"/>
      <c r="F35" s="5"/>
      <c r="G35" s="5"/>
      <c r="H35" s="5"/>
      <c r="I35" s="5"/>
      <c r="J35" s="5"/>
      <c r="K35" s="5"/>
      <c r="L35" s="5"/>
      <c r="M35" s="5"/>
      <c r="N35" s="5"/>
      <c r="O35" s="5"/>
      <c r="P35" s="5"/>
      <c r="Q35" s="5"/>
      <c r="R35" s="5"/>
      <c r="S35" s="5"/>
      <c r="T35" s="5"/>
      <c r="U35" s="5"/>
      <c r="V35" s="5"/>
      <c r="W35" s="5"/>
      <c r="X35" s="5"/>
      <c r="Y35" s="5"/>
      <c r="Z35" s="5"/>
    </row>
    <row r="36" ht="14.25" customHeight="1">
      <c r="B36" s="5" t="s">
        <v>345</v>
      </c>
      <c r="C36" s="5"/>
      <c r="D36" s="5"/>
      <c r="E36" s="5"/>
      <c r="F36" s="5"/>
      <c r="G36" s="5"/>
      <c r="H36" s="5"/>
      <c r="I36" s="5"/>
      <c r="J36" s="5"/>
      <c r="K36" s="5"/>
      <c r="L36" s="5"/>
      <c r="M36" s="5"/>
      <c r="N36" s="5"/>
      <c r="O36" s="5"/>
      <c r="P36" s="5"/>
      <c r="Q36" s="5"/>
      <c r="R36" s="5"/>
      <c r="S36" s="5"/>
      <c r="T36" s="5"/>
      <c r="U36" s="5"/>
      <c r="V36" s="5"/>
      <c r="W36" s="5"/>
      <c r="X36" s="5"/>
      <c r="Y36" s="5"/>
      <c r="Z36" s="5"/>
    </row>
    <row r="37" ht="14.25" customHeight="1">
      <c r="B37" s="5"/>
      <c r="C37" s="5"/>
      <c r="D37" s="5"/>
      <c r="E37" s="5"/>
      <c r="F37" s="5"/>
      <c r="G37" s="5"/>
      <c r="H37" s="5"/>
      <c r="I37" s="5"/>
      <c r="J37" s="5"/>
      <c r="K37" s="5"/>
      <c r="L37" s="5"/>
      <c r="M37" s="5"/>
      <c r="N37" s="5"/>
      <c r="O37" s="5"/>
      <c r="P37" s="5"/>
      <c r="Q37" s="5"/>
      <c r="R37" s="5"/>
      <c r="S37" s="5"/>
      <c r="T37" s="5"/>
      <c r="U37" s="5"/>
      <c r="V37" s="5"/>
      <c r="W37" s="5"/>
      <c r="X37" s="5"/>
      <c r="Y37" s="5"/>
      <c r="Z37" s="5"/>
    </row>
    <row r="38"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7">
    <mergeCell ref="C8:K8"/>
    <mergeCell ref="C10:K10"/>
    <mergeCell ref="C12:K12"/>
    <mergeCell ref="D16:I16"/>
    <mergeCell ref="D22:I22"/>
    <mergeCell ref="H23:I23"/>
    <mergeCell ref="A24:A37"/>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26" width="8.71"/>
  </cols>
  <sheetData>
    <row r="1" ht="14.25" customHeight="1">
      <c r="A1" s="5"/>
      <c r="B1" s="5"/>
      <c r="C1" s="5"/>
      <c r="D1" s="5"/>
      <c r="E1" s="5"/>
      <c r="F1" s="5"/>
      <c r="G1" s="5"/>
      <c r="H1" s="5"/>
      <c r="I1" s="5"/>
      <c r="J1" s="5"/>
      <c r="K1" s="5"/>
      <c r="L1" s="5"/>
      <c r="M1" s="5"/>
      <c r="N1" s="5"/>
      <c r="O1" s="5"/>
      <c r="P1" s="5"/>
      <c r="Q1" s="5"/>
      <c r="R1" s="5"/>
      <c r="S1" s="5"/>
      <c r="T1" s="5"/>
      <c r="U1" s="5"/>
      <c r="V1" s="5"/>
      <c r="W1" s="5"/>
      <c r="X1" s="5"/>
      <c r="Y1" s="5"/>
      <c r="Z1" s="5"/>
    </row>
    <row r="2" ht="14.25" customHeight="1">
      <c r="A2" s="5"/>
      <c r="B2" s="269" t="s">
        <v>346</v>
      </c>
      <c r="C2" s="5"/>
      <c r="D2" s="5"/>
      <c r="E2" s="5"/>
      <c r="F2" s="5"/>
      <c r="G2" s="5"/>
      <c r="H2" s="5"/>
      <c r="I2" s="5"/>
      <c r="J2" s="5"/>
      <c r="K2" s="5"/>
      <c r="L2" s="5"/>
      <c r="M2" s="5"/>
      <c r="N2" s="5"/>
      <c r="O2" s="5"/>
      <c r="P2" s="5"/>
      <c r="Q2" s="5"/>
      <c r="R2" s="5"/>
      <c r="S2" s="5"/>
      <c r="T2" s="5"/>
      <c r="U2" s="5"/>
      <c r="V2" s="5"/>
      <c r="W2" s="5"/>
      <c r="X2" s="5"/>
      <c r="Y2" s="5"/>
      <c r="Z2" s="5"/>
    </row>
    <row r="3" ht="14.25" customHeight="1">
      <c r="A3" s="5"/>
      <c r="B3" s="5"/>
      <c r="C3" s="5"/>
      <c r="D3" s="5"/>
      <c r="E3" s="5"/>
      <c r="F3" s="5"/>
      <c r="G3" s="5"/>
      <c r="H3" s="5"/>
      <c r="I3" s="5"/>
      <c r="J3" s="5"/>
      <c r="K3" s="5"/>
      <c r="L3" s="5"/>
      <c r="M3" s="5"/>
      <c r="N3" s="5"/>
      <c r="O3" s="5"/>
      <c r="P3" s="5"/>
      <c r="Q3" s="5"/>
      <c r="R3" s="5"/>
      <c r="S3" s="5"/>
      <c r="T3" s="5"/>
      <c r="U3" s="5"/>
      <c r="V3" s="5"/>
      <c r="W3" s="5"/>
      <c r="X3" s="5"/>
      <c r="Y3" s="5"/>
      <c r="Z3" s="5"/>
    </row>
    <row r="4" ht="14.25" customHeight="1">
      <c r="A4" s="5"/>
      <c r="B4" s="5"/>
      <c r="C4" s="5"/>
      <c r="D4" s="5"/>
      <c r="E4" s="5"/>
      <c r="F4" s="5"/>
      <c r="G4" s="5"/>
      <c r="H4" s="5"/>
      <c r="I4" s="5"/>
      <c r="J4" s="5"/>
      <c r="K4" s="5"/>
      <c r="L4" s="5"/>
      <c r="M4" s="5"/>
      <c r="N4" s="5"/>
      <c r="O4" s="5"/>
      <c r="P4" s="5"/>
      <c r="Q4" s="5"/>
      <c r="R4" s="5"/>
      <c r="S4" s="5"/>
      <c r="T4" s="5"/>
      <c r="U4" s="5"/>
      <c r="V4" s="5"/>
      <c r="W4" s="5"/>
      <c r="X4" s="5"/>
      <c r="Y4" s="5"/>
      <c r="Z4" s="5"/>
    </row>
    <row r="5" ht="33.0" customHeight="1">
      <c r="A5" s="351">
        <v>1.0</v>
      </c>
      <c r="B5" s="352" t="s">
        <v>336</v>
      </c>
      <c r="K5" s="5"/>
      <c r="L5" s="5"/>
      <c r="M5" s="5"/>
      <c r="N5" s="5"/>
      <c r="O5" s="5"/>
      <c r="P5" s="5"/>
      <c r="Q5" s="5"/>
      <c r="R5" s="5"/>
      <c r="S5" s="5"/>
      <c r="T5" s="5"/>
      <c r="U5" s="5"/>
      <c r="V5" s="5"/>
      <c r="W5" s="5"/>
      <c r="X5" s="5"/>
      <c r="Y5" s="5"/>
      <c r="Z5" s="5"/>
    </row>
    <row r="6" ht="14.25" customHeight="1">
      <c r="A6" s="353"/>
      <c r="B6" s="351"/>
      <c r="C6" s="351"/>
      <c r="D6" s="351"/>
      <c r="E6" s="351"/>
      <c r="F6" s="351"/>
      <c r="G6" s="351"/>
      <c r="H6" s="351"/>
      <c r="I6" s="351"/>
      <c r="J6" s="351"/>
      <c r="K6" s="5"/>
      <c r="L6" s="5"/>
      <c r="M6" s="5"/>
      <c r="N6" s="5"/>
      <c r="O6" s="5"/>
      <c r="P6" s="5"/>
      <c r="Q6" s="5"/>
      <c r="R6" s="5"/>
      <c r="S6" s="5"/>
      <c r="T6" s="5"/>
      <c r="U6" s="5"/>
      <c r="V6" s="5"/>
      <c r="W6" s="5"/>
      <c r="X6" s="5"/>
      <c r="Y6" s="5"/>
      <c r="Z6" s="5"/>
    </row>
    <row r="7" ht="14.25" customHeight="1">
      <c r="A7" s="353">
        <v>2.0</v>
      </c>
      <c r="B7" s="351" t="s">
        <v>337</v>
      </c>
      <c r="K7" s="5"/>
      <c r="L7" s="5"/>
      <c r="M7" s="5"/>
      <c r="N7" s="5"/>
      <c r="O7" s="5"/>
      <c r="P7" s="5"/>
      <c r="Q7" s="5"/>
      <c r="R7" s="5"/>
      <c r="S7" s="5"/>
      <c r="T7" s="5"/>
      <c r="U7" s="5"/>
      <c r="V7" s="5"/>
      <c r="W7" s="5"/>
      <c r="X7" s="5"/>
      <c r="Y7" s="5"/>
      <c r="Z7" s="5"/>
    </row>
    <row r="8" ht="14.25" customHeight="1">
      <c r="A8" s="353"/>
      <c r="B8" s="351"/>
      <c r="C8" s="351"/>
      <c r="D8" s="351"/>
      <c r="E8" s="351"/>
      <c r="F8" s="351"/>
      <c r="G8" s="351"/>
      <c r="H8" s="351"/>
      <c r="I8" s="351"/>
      <c r="J8" s="351"/>
      <c r="K8" s="5"/>
      <c r="L8" s="5"/>
      <c r="M8" s="5"/>
      <c r="N8" s="5"/>
      <c r="O8" s="5"/>
      <c r="P8" s="5"/>
      <c r="Q8" s="5"/>
      <c r="R8" s="5"/>
      <c r="S8" s="5"/>
      <c r="T8" s="5"/>
      <c r="U8" s="5"/>
      <c r="V8" s="5"/>
      <c r="W8" s="5"/>
      <c r="X8" s="5"/>
      <c r="Y8" s="5"/>
      <c r="Z8" s="5"/>
    </row>
    <row r="9" ht="51.0" customHeight="1">
      <c r="A9" s="353">
        <v>3.0</v>
      </c>
      <c r="B9" s="352" t="s">
        <v>347</v>
      </c>
      <c r="K9" s="5"/>
      <c r="L9" s="5"/>
      <c r="M9" s="5"/>
      <c r="N9" s="5"/>
      <c r="O9" s="5"/>
      <c r="P9" s="5"/>
      <c r="Q9" s="5"/>
      <c r="R9" s="5"/>
      <c r="S9" s="5"/>
      <c r="T9" s="5"/>
      <c r="U9" s="5"/>
      <c r="V9" s="5"/>
      <c r="W9" s="5"/>
      <c r="X9" s="5"/>
      <c r="Y9" s="5"/>
      <c r="Z9" s="5"/>
    </row>
    <row r="10" ht="15.0" customHeight="1">
      <c r="A10" s="5"/>
      <c r="B10" s="5"/>
      <c r="C10" s="5"/>
      <c r="D10" s="5"/>
      <c r="E10" s="5"/>
      <c r="F10" s="5"/>
      <c r="G10" s="5"/>
      <c r="H10" s="5"/>
      <c r="I10" s="5"/>
      <c r="J10" s="5"/>
      <c r="K10" s="5"/>
      <c r="L10" s="5"/>
      <c r="M10" s="5"/>
      <c r="N10" s="5"/>
      <c r="O10" s="5"/>
      <c r="P10" s="5"/>
      <c r="Q10" s="5"/>
      <c r="R10" s="5"/>
      <c r="S10" s="5"/>
      <c r="T10" s="5"/>
      <c r="U10" s="5"/>
      <c r="V10" s="5"/>
      <c r="W10" s="5"/>
      <c r="X10" s="5"/>
      <c r="Y10" s="5"/>
      <c r="Z10" s="5"/>
    </row>
    <row r="11" ht="14.25" customHeight="1">
      <c r="A11" s="5"/>
      <c r="B11" s="5"/>
      <c r="C11" s="5"/>
      <c r="D11" s="5"/>
      <c r="E11" s="5"/>
      <c r="F11" s="5"/>
      <c r="G11" s="5"/>
      <c r="H11" s="5"/>
      <c r="I11" s="5"/>
      <c r="J11" s="5"/>
      <c r="K11" s="5"/>
      <c r="L11" s="5"/>
      <c r="M11" s="5"/>
      <c r="N11" s="5"/>
      <c r="O11" s="5"/>
      <c r="P11" s="5"/>
      <c r="Q11" s="5"/>
      <c r="R11" s="5"/>
      <c r="S11" s="5"/>
      <c r="T11" s="5"/>
      <c r="U11" s="5"/>
      <c r="V11" s="5"/>
      <c r="W11" s="5"/>
      <c r="X11" s="5"/>
      <c r="Y11" s="5"/>
      <c r="Z11" s="5"/>
    </row>
    <row r="12" ht="14.25" customHeight="1">
      <c r="A12" s="5"/>
      <c r="B12" s="5"/>
      <c r="C12" s="5"/>
      <c r="D12" s="5"/>
      <c r="E12" s="359" t="s">
        <v>348</v>
      </c>
      <c r="I12" s="5"/>
      <c r="J12" s="5"/>
      <c r="K12" s="5"/>
      <c r="L12" s="5"/>
      <c r="M12" s="5"/>
      <c r="N12" s="5"/>
      <c r="O12" s="5"/>
      <c r="P12" s="5"/>
      <c r="Q12" s="5"/>
      <c r="R12" s="5"/>
      <c r="S12" s="5"/>
      <c r="T12" s="5"/>
      <c r="U12" s="5"/>
      <c r="V12" s="5"/>
      <c r="W12" s="5"/>
      <c r="X12" s="5"/>
      <c r="Y12" s="5"/>
      <c r="Z12" s="5"/>
    </row>
    <row r="13" ht="14.25" customHeight="1">
      <c r="A13" s="5"/>
      <c r="B13" s="5"/>
      <c r="C13" s="5"/>
      <c r="D13" s="357" t="s">
        <v>349</v>
      </c>
      <c r="E13" s="5"/>
      <c r="F13" s="5"/>
      <c r="G13" s="5"/>
      <c r="H13" s="5"/>
      <c r="I13" s="357" t="s">
        <v>350</v>
      </c>
      <c r="J13" s="5"/>
      <c r="K13" s="5"/>
      <c r="L13" s="5"/>
      <c r="M13" s="5"/>
      <c r="N13" s="5"/>
      <c r="O13" s="5"/>
      <c r="P13" s="5"/>
      <c r="Q13" s="5"/>
      <c r="R13" s="5"/>
      <c r="S13" s="5"/>
      <c r="T13" s="5"/>
      <c r="U13" s="5"/>
      <c r="V13" s="5"/>
      <c r="W13" s="5"/>
      <c r="X13" s="5"/>
      <c r="Y13" s="5"/>
      <c r="Z13" s="5"/>
    </row>
    <row r="14" ht="14.25" customHeight="1">
      <c r="A14" s="5"/>
      <c r="B14" s="5"/>
      <c r="C14" s="5"/>
      <c r="D14" s="360">
        <v>4.0</v>
      </c>
      <c r="E14" s="5"/>
      <c r="F14" s="5"/>
      <c r="G14" s="5"/>
      <c r="H14" s="5"/>
      <c r="I14" s="360">
        <v>1.0</v>
      </c>
      <c r="J14" s="5"/>
      <c r="K14" s="5"/>
      <c r="L14" s="5"/>
      <c r="M14" s="5"/>
      <c r="N14" s="5"/>
      <c r="O14" s="5"/>
      <c r="P14" s="5"/>
      <c r="Q14" s="5"/>
      <c r="R14" s="5"/>
      <c r="S14" s="5"/>
      <c r="T14" s="5"/>
      <c r="U14" s="5"/>
      <c r="V14" s="5"/>
      <c r="W14" s="5"/>
      <c r="X14" s="5"/>
      <c r="Y14" s="5"/>
      <c r="Z14" s="5"/>
    </row>
    <row r="15" ht="14.25" customHeight="1">
      <c r="A15" s="5"/>
      <c r="B15" s="5"/>
      <c r="C15" s="5"/>
      <c r="D15" s="5"/>
      <c r="E15" s="5"/>
      <c r="F15" s="5"/>
      <c r="G15" s="5"/>
      <c r="H15" s="5"/>
      <c r="I15" s="5"/>
      <c r="J15" s="5"/>
      <c r="K15" s="5"/>
      <c r="L15" s="5"/>
      <c r="M15" s="5"/>
      <c r="N15" s="5"/>
      <c r="O15" s="5"/>
      <c r="P15" s="5"/>
      <c r="Q15" s="5"/>
      <c r="R15" s="5"/>
      <c r="S15" s="5"/>
      <c r="T15" s="5"/>
      <c r="U15" s="5"/>
      <c r="V15" s="5"/>
      <c r="W15" s="5"/>
      <c r="X15" s="5"/>
      <c r="Y15" s="5"/>
      <c r="Z15" s="5"/>
    </row>
    <row r="16" ht="14.25" customHeight="1">
      <c r="A16" s="5"/>
      <c r="B16" s="357" t="s">
        <v>351</v>
      </c>
      <c r="C16" s="5"/>
      <c r="D16" s="5"/>
      <c r="E16" s="5"/>
      <c r="F16" s="5"/>
      <c r="G16" s="5"/>
      <c r="H16" s="5"/>
      <c r="I16" s="5"/>
      <c r="J16" s="5"/>
      <c r="K16" s="5"/>
      <c r="L16" s="5"/>
      <c r="M16" s="5"/>
      <c r="N16" s="5"/>
      <c r="O16" s="5"/>
      <c r="P16" s="5"/>
      <c r="Q16" s="5"/>
      <c r="R16" s="5"/>
      <c r="S16" s="5"/>
      <c r="T16" s="5"/>
      <c r="U16" s="5"/>
      <c r="V16" s="5"/>
      <c r="W16" s="5"/>
      <c r="X16" s="5"/>
      <c r="Y16" s="5"/>
      <c r="Z16" s="5"/>
    </row>
    <row r="17" ht="14.25" customHeight="1">
      <c r="A17" s="5"/>
      <c r="B17" s="360">
        <v>4.0</v>
      </c>
      <c r="C17" s="5"/>
      <c r="D17" s="5"/>
      <c r="E17" s="5"/>
      <c r="F17" s="5"/>
      <c r="G17" s="5"/>
      <c r="H17" s="5"/>
      <c r="I17" s="5"/>
      <c r="J17" s="5"/>
      <c r="K17" s="5"/>
      <c r="L17" s="5"/>
      <c r="M17" s="5"/>
      <c r="N17" s="5"/>
      <c r="O17" s="5"/>
      <c r="P17" s="5"/>
      <c r="Q17" s="5"/>
      <c r="R17" s="5"/>
      <c r="S17" s="5"/>
      <c r="T17" s="5"/>
      <c r="U17" s="5"/>
      <c r="V17" s="5"/>
      <c r="W17" s="5"/>
      <c r="X17" s="5"/>
      <c r="Y17" s="5"/>
      <c r="Z17" s="5"/>
    </row>
    <row r="18" ht="14.25" customHeight="1">
      <c r="A18" s="361" t="s">
        <v>352</v>
      </c>
      <c r="B18" s="5"/>
      <c r="C18" s="5"/>
      <c r="D18" s="5"/>
      <c r="E18" s="5"/>
      <c r="F18" s="5"/>
      <c r="G18" s="5"/>
      <c r="H18" s="5"/>
      <c r="I18" s="5"/>
      <c r="J18" s="5"/>
      <c r="K18" s="5"/>
      <c r="L18" s="5"/>
      <c r="M18" s="5"/>
      <c r="N18" s="5"/>
      <c r="O18" s="5"/>
      <c r="P18" s="5"/>
      <c r="Q18" s="5"/>
      <c r="R18" s="5"/>
      <c r="S18" s="5"/>
      <c r="T18" s="5"/>
      <c r="U18" s="5"/>
      <c r="V18" s="5"/>
      <c r="W18" s="5"/>
      <c r="X18" s="5"/>
      <c r="Y18" s="5"/>
      <c r="Z18" s="5"/>
    </row>
    <row r="19" ht="14.25" customHeight="1">
      <c r="B19" s="5"/>
      <c r="C19" s="5"/>
      <c r="D19" s="5"/>
      <c r="E19" s="5"/>
      <c r="F19" s="5"/>
      <c r="G19" s="5"/>
      <c r="H19" s="5"/>
      <c r="I19" s="5"/>
      <c r="J19" s="5"/>
      <c r="K19" s="5"/>
      <c r="L19" s="5"/>
      <c r="M19" s="5"/>
      <c r="N19" s="5"/>
      <c r="O19" s="5"/>
      <c r="P19" s="5"/>
      <c r="Q19" s="5"/>
      <c r="R19" s="5"/>
      <c r="S19" s="5"/>
      <c r="T19" s="5"/>
      <c r="U19" s="5"/>
      <c r="V19" s="5"/>
      <c r="W19" s="5"/>
      <c r="X19" s="5"/>
      <c r="Y19" s="5"/>
      <c r="Z19" s="5"/>
    </row>
    <row r="20" ht="14.25" customHeight="1">
      <c r="B20" s="5"/>
      <c r="C20" s="5"/>
      <c r="D20" s="5"/>
      <c r="E20" s="5"/>
      <c r="F20" s="5"/>
      <c r="G20" s="5"/>
      <c r="H20" s="5"/>
      <c r="I20" s="5"/>
      <c r="J20" s="5"/>
      <c r="K20" s="5"/>
      <c r="L20" s="5"/>
      <c r="M20" s="5"/>
      <c r="N20" s="5"/>
      <c r="O20" s="5"/>
      <c r="P20" s="5"/>
      <c r="Q20" s="5"/>
      <c r="R20" s="5"/>
      <c r="S20" s="5"/>
      <c r="T20" s="5"/>
      <c r="U20" s="5"/>
      <c r="V20" s="5"/>
      <c r="W20" s="5"/>
      <c r="X20" s="5"/>
      <c r="Y20" s="5"/>
      <c r="Z20" s="5"/>
    </row>
    <row r="21" ht="14.25" customHeight="1">
      <c r="B21" s="5"/>
      <c r="C21" s="5"/>
      <c r="D21" s="5"/>
      <c r="E21" s="5"/>
      <c r="F21" s="5"/>
      <c r="G21" s="5"/>
      <c r="H21" s="5"/>
      <c r="I21" s="5"/>
      <c r="J21" s="5"/>
      <c r="K21" s="5"/>
      <c r="L21" s="5"/>
      <c r="M21" s="5"/>
      <c r="N21" s="5"/>
      <c r="O21" s="5"/>
      <c r="P21" s="5"/>
      <c r="Q21" s="5"/>
      <c r="R21" s="5"/>
      <c r="S21" s="5"/>
      <c r="T21" s="5"/>
      <c r="U21" s="5"/>
      <c r="V21" s="5"/>
      <c r="W21" s="5"/>
      <c r="X21" s="5"/>
      <c r="Y21" s="5"/>
      <c r="Z21" s="5"/>
    </row>
    <row r="22" ht="14.25" customHeight="1">
      <c r="B22" s="5"/>
      <c r="C22" s="5"/>
      <c r="D22" s="5"/>
      <c r="E22" s="5"/>
      <c r="F22" s="5"/>
      <c r="G22" s="5"/>
      <c r="H22" s="5"/>
      <c r="I22" s="5"/>
      <c r="J22" s="5"/>
      <c r="K22" s="5"/>
      <c r="L22" s="5"/>
      <c r="M22" s="5"/>
      <c r="N22" s="5"/>
      <c r="O22" s="5"/>
      <c r="P22" s="5"/>
      <c r="Q22" s="5"/>
      <c r="R22" s="5"/>
      <c r="S22" s="5"/>
      <c r="T22" s="5"/>
      <c r="U22" s="5"/>
      <c r="V22" s="5"/>
      <c r="W22" s="5"/>
      <c r="X22" s="5"/>
      <c r="Y22" s="5"/>
      <c r="Z22" s="5"/>
    </row>
    <row r="23" ht="14.25" customHeight="1">
      <c r="B23" s="5"/>
      <c r="C23" s="5"/>
      <c r="D23" s="5"/>
      <c r="E23" s="5"/>
      <c r="F23" s="5"/>
      <c r="G23" s="5"/>
      <c r="H23" s="5"/>
      <c r="I23" s="5"/>
      <c r="J23" s="5"/>
      <c r="K23" s="5"/>
      <c r="L23" s="5"/>
      <c r="M23" s="5"/>
      <c r="N23" s="5"/>
      <c r="O23" s="5"/>
      <c r="P23" s="5"/>
      <c r="Q23" s="5"/>
      <c r="R23" s="5"/>
      <c r="S23" s="5"/>
      <c r="T23" s="5"/>
      <c r="U23" s="5"/>
      <c r="V23" s="5"/>
      <c r="W23" s="5"/>
      <c r="X23" s="5"/>
      <c r="Y23" s="5"/>
      <c r="Z23" s="5"/>
    </row>
    <row r="24" ht="14.25" customHeight="1">
      <c r="B24" s="5"/>
      <c r="C24" s="5"/>
      <c r="D24" s="5"/>
      <c r="E24" s="5"/>
      <c r="F24" s="5"/>
      <c r="G24" s="5"/>
      <c r="H24" s="5"/>
      <c r="I24" s="5"/>
      <c r="J24" s="5"/>
      <c r="K24" s="5"/>
      <c r="L24" s="5"/>
      <c r="M24" s="5"/>
      <c r="N24" s="5"/>
      <c r="O24" s="5"/>
      <c r="P24" s="5"/>
      <c r="Q24" s="5"/>
      <c r="R24" s="5"/>
      <c r="S24" s="5"/>
      <c r="T24" s="5"/>
      <c r="U24" s="5"/>
      <c r="V24" s="5"/>
      <c r="W24" s="5"/>
      <c r="X24" s="5"/>
      <c r="Y24" s="5"/>
      <c r="Z24" s="5"/>
    </row>
    <row r="25" ht="14.25" customHeight="1">
      <c r="B25" s="5"/>
      <c r="C25" s="5"/>
      <c r="D25" s="5"/>
      <c r="E25" s="5"/>
      <c r="F25" s="5"/>
      <c r="G25" s="5"/>
      <c r="H25" s="5"/>
      <c r="I25" s="5"/>
      <c r="J25" s="5"/>
      <c r="K25" s="5"/>
      <c r="L25" s="5"/>
      <c r="M25" s="5"/>
      <c r="N25" s="5"/>
      <c r="O25" s="5"/>
      <c r="P25" s="5"/>
      <c r="Q25" s="5"/>
      <c r="R25" s="5"/>
      <c r="S25" s="5"/>
      <c r="T25" s="5"/>
      <c r="U25" s="5"/>
      <c r="V25" s="5"/>
      <c r="W25" s="5"/>
      <c r="X25" s="5"/>
      <c r="Y25" s="5"/>
      <c r="Z25" s="5"/>
    </row>
    <row r="26" ht="14.25" customHeight="1">
      <c r="B26" s="5"/>
      <c r="C26" s="5"/>
      <c r="D26" s="5"/>
      <c r="E26" s="5"/>
      <c r="F26" s="5"/>
      <c r="G26" s="5"/>
      <c r="H26" s="5"/>
      <c r="I26" s="5"/>
      <c r="J26" s="5"/>
      <c r="K26" s="5"/>
      <c r="L26" s="5"/>
      <c r="M26" s="5"/>
      <c r="N26" s="5"/>
      <c r="O26" s="5"/>
      <c r="P26" s="5"/>
      <c r="Q26" s="5"/>
      <c r="R26" s="5"/>
      <c r="S26" s="5"/>
      <c r="T26" s="5"/>
      <c r="U26" s="5"/>
      <c r="V26" s="5"/>
      <c r="W26" s="5"/>
      <c r="X26" s="5"/>
      <c r="Y26" s="5"/>
      <c r="Z26" s="5"/>
    </row>
    <row r="27" ht="14.25" customHeight="1">
      <c r="A27" s="5"/>
      <c r="B27" s="357" t="s">
        <v>353</v>
      </c>
      <c r="C27" s="5"/>
      <c r="D27" s="5"/>
      <c r="E27" s="5"/>
      <c r="F27" s="5"/>
      <c r="G27" s="5"/>
      <c r="H27" s="5"/>
      <c r="I27" s="5"/>
      <c r="J27" s="5"/>
      <c r="K27" s="5"/>
      <c r="L27" s="5"/>
      <c r="M27" s="5"/>
      <c r="N27" s="5"/>
      <c r="O27" s="5"/>
      <c r="P27" s="5"/>
      <c r="Q27" s="5"/>
      <c r="R27" s="5"/>
      <c r="S27" s="5"/>
      <c r="T27" s="5"/>
      <c r="U27" s="5"/>
      <c r="V27" s="5"/>
      <c r="W27" s="5"/>
      <c r="X27" s="5"/>
      <c r="Y27" s="5"/>
      <c r="Z27" s="5"/>
    </row>
    <row r="28" ht="14.25" customHeight="1">
      <c r="A28" s="5"/>
      <c r="B28" s="360">
        <v>1.0</v>
      </c>
      <c r="C28" s="5"/>
      <c r="D28" s="5"/>
      <c r="E28" s="5"/>
      <c r="F28" s="5"/>
      <c r="G28" s="5"/>
      <c r="H28" s="5"/>
      <c r="I28" s="5"/>
      <c r="J28" s="5"/>
      <c r="K28" s="5"/>
      <c r="L28" s="5"/>
      <c r="M28" s="5"/>
      <c r="N28" s="5"/>
      <c r="O28" s="5"/>
      <c r="P28" s="5"/>
      <c r="Q28" s="5"/>
      <c r="R28" s="5"/>
      <c r="S28" s="5"/>
      <c r="T28" s="5"/>
      <c r="U28" s="5"/>
      <c r="V28" s="5"/>
      <c r="W28" s="5"/>
      <c r="X28" s="5"/>
      <c r="Y28" s="5"/>
      <c r="Z28" s="5"/>
    </row>
    <row r="29"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4.2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4.2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4.2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5">
    <mergeCell ref="B5:J5"/>
    <mergeCell ref="B7:J7"/>
    <mergeCell ref="B9:J9"/>
    <mergeCell ref="E12:H12"/>
    <mergeCell ref="A18:A26"/>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4" width="8.71"/>
    <col customWidth="1" min="5" max="5" width="11.14"/>
    <col customWidth="1" min="6" max="26" width="8.71"/>
  </cols>
  <sheetData>
    <row r="1" ht="14.25" customHeight="1">
      <c r="A1" s="5"/>
      <c r="B1" s="5"/>
      <c r="C1" s="5"/>
      <c r="D1" s="5"/>
      <c r="E1" s="5"/>
      <c r="F1" s="5"/>
      <c r="G1" s="5"/>
      <c r="H1" s="5"/>
      <c r="I1" s="5"/>
      <c r="J1" s="5"/>
      <c r="K1" s="5"/>
      <c r="L1" s="5"/>
      <c r="M1" s="5"/>
      <c r="N1" s="5"/>
      <c r="O1" s="5"/>
      <c r="P1" s="5"/>
      <c r="Q1" s="5"/>
      <c r="R1" s="5"/>
      <c r="S1" s="5"/>
      <c r="T1" s="5"/>
      <c r="U1" s="5"/>
      <c r="V1" s="5"/>
      <c r="W1" s="5"/>
      <c r="X1" s="5"/>
      <c r="Y1" s="5"/>
      <c r="Z1" s="5"/>
    </row>
    <row r="2" ht="14.25" customHeight="1">
      <c r="A2" s="5"/>
      <c r="B2" s="269" t="s">
        <v>354</v>
      </c>
      <c r="C2" s="5"/>
      <c r="D2" s="5"/>
      <c r="E2" s="5"/>
      <c r="F2" s="5"/>
      <c r="G2" s="5"/>
      <c r="H2" s="5"/>
      <c r="I2" s="5"/>
      <c r="J2" s="5"/>
      <c r="K2" s="5"/>
      <c r="L2" s="5"/>
      <c r="M2" s="5"/>
      <c r="N2" s="5"/>
      <c r="O2" s="5"/>
      <c r="P2" s="5"/>
      <c r="Q2" s="5"/>
      <c r="R2" s="5"/>
      <c r="S2" s="5"/>
      <c r="T2" s="5"/>
      <c r="U2" s="5"/>
      <c r="V2" s="5"/>
      <c r="W2" s="5"/>
      <c r="X2" s="5"/>
      <c r="Y2" s="5"/>
      <c r="Z2" s="5"/>
    </row>
    <row r="3" ht="14.25" customHeight="1">
      <c r="A3" s="5"/>
      <c r="B3" s="5"/>
      <c r="C3" s="5"/>
      <c r="D3" s="5"/>
      <c r="E3" s="5"/>
      <c r="F3" s="5"/>
      <c r="G3" s="5"/>
      <c r="H3" s="5"/>
      <c r="I3" s="5"/>
      <c r="J3" s="5"/>
      <c r="K3" s="5"/>
      <c r="L3" s="5"/>
      <c r="M3" s="5"/>
      <c r="N3" s="5"/>
      <c r="O3" s="5"/>
      <c r="P3" s="5"/>
      <c r="Q3" s="5"/>
      <c r="R3" s="5"/>
      <c r="S3" s="5"/>
      <c r="T3" s="5"/>
      <c r="U3" s="5"/>
      <c r="V3" s="5"/>
      <c r="W3" s="5"/>
      <c r="X3" s="5"/>
      <c r="Y3" s="5"/>
      <c r="Z3" s="5"/>
    </row>
    <row r="4" ht="14.25" customHeight="1">
      <c r="A4" s="5"/>
      <c r="B4" s="5"/>
      <c r="C4" s="5"/>
      <c r="D4" s="5"/>
      <c r="E4" s="5"/>
      <c r="F4" s="5"/>
      <c r="G4" s="5"/>
      <c r="H4" s="5"/>
      <c r="I4" s="5"/>
      <c r="J4" s="5"/>
      <c r="K4" s="5"/>
      <c r="L4" s="5"/>
      <c r="M4" s="5"/>
      <c r="N4" s="5"/>
      <c r="O4" s="5"/>
      <c r="P4" s="5"/>
      <c r="Q4" s="5"/>
      <c r="R4" s="5"/>
      <c r="S4" s="5"/>
      <c r="T4" s="5"/>
      <c r="U4" s="5"/>
      <c r="V4" s="5"/>
      <c r="W4" s="5"/>
      <c r="X4" s="5"/>
      <c r="Y4" s="5"/>
      <c r="Z4" s="5"/>
    </row>
    <row r="5" ht="14.25" customHeight="1">
      <c r="A5" s="351">
        <v>1.0</v>
      </c>
      <c r="B5" s="352" t="s">
        <v>336</v>
      </c>
      <c r="K5" s="5"/>
      <c r="L5" s="5"/>
      <c r="M5" s="5"/>
      <c r="N5" s="5"/>
      <c r="O5" s="5"/>
      <c r="P5" s="5"/>
      <c r="Q5" s="5"/>
      <c r="R5" s="5"/>
      <c r="S5" s="5"/>
      <c r="T5" s="5"/>
      <c r="U5" s="5"/>
      <c r="V5" s="5"/>
      <c r="W5" s="5"/>
      <c r="X5" s="5"/>
      <c r="Y5" s="5"/>
      <c r="Z5" s="5"/>
    </row>
    <row r="6" ht="14.25" customHeight="1">
      <c r="A6" s="353"/>
      <c r="B6" s="351"/>
      <c r="C6" s="351"/>
      <c r="D6" s="351"/>
      <c r="E6" s="351"/>
      <c r="F6" s="351"/>
      <c r="G6" s="351"/>
      <c r="H6" s="351"/>
      <c r="I6" s="351"/>
      <c r="J6" s="351"/>
      <c r="K6" s="5"/>
      <c r="L6" s="5"/>
      <c r="M6" s="5"/>
      <c r="N6" s="5"/>
      <c r="O6" s="5"/>
      <c r="P6" s="5"/>
      <c r="Q6" s="5"/>
      <c r="R6" s="5"/>
      <c r="S6" s="5"/>
      <c r="T6" s="5"/>
      <c r="U6" s="5"/>
      <c r="V6" s="5"/>
      <c r="W6" s="5"/>
      <c r="X6" s="5"/>
      <c r="Y6" s="5"/>
      <c r="Z6" s="5"/>
    </row>
    <row r="7" ht="36.0" customHeight="1">
      <c r="A7" s="353">
        <v>2.0</v>
      </c>
      <c r="B7" s="352" t="s">
        <v>355</v>
      </c>
      <c r="K7" s="5"/>
      <c r="L7" s="5"/>
      <c r="M7" s="5"/>
      <c r="N7" s="5"/>
      <c r="O7" s="5"/>
      <c r="P7" s="5"/>
      <c r="Q7" s="5"/>
      <c r="R7" s="5"/>
      <c r="S7" s="5"/>
      <c r="T7" s="5"/>
      <c r="U7" s="5"/>
      <c r="V7" s="5"/>
      <c r="W7" s="5"/>
      <c r="X7" s="5"/>
      <c r="Y7" s="5"/>
      <c r="Z7" s="5"/>
    </row>
    <row r="8" ht="14.25" customHeight="1">
      <c r="A8" s="353"/>
      <c r="B8" s="351"/>
      <c r="C8" s="351"/>
      <c r="D8" s="351"/>
      <c r="E8" s="351"/>
      <c r="F8" s="351"/>
      <c r="G8" s="351"/>
      <c r="H8" s="351"/>
      <c r="I8" s="351"/>
      <c r="J8" s="351"/>
      <c r="K8" s="5"/>
      <c r="L8" s="5"/>
      <c r="M8" s="5"/>
      <c r="N8" s="5"/>
      <c r="O8" s="5"/>
      <c r="P8" s="5"/>
      <c r="Q8" s="5"/>
      <c r="R8" s="5"/>
      <c r="S8" s="5"/>
      <c r="T8" s="5"/>
      <c r="U8" s="5"/>
      <c r="V8" s="5"/>
      <c r="W8" s="5"/>
      <c r="X8" s="5"/>
      <c r="Y8" s="5"/>
      <c r="Z8" s="5"/>
    </row>
    <row r="9" ht="35.25" customHeight="1">
      <c r="A9" s="353">
        <v>3.0</v>
      </c>
      <c r="B9" s="352" t="s">
        <v>356</v>
      </c>
      <c r="K9" s="5"/>
      <c r="L9" s="5"/>
      <c r="M9" s="5"/>
      <c r="N9" s="5"/>
      <c r="O9" s="5"/>
      <c r="P9" s="5"/>
      <c r="Q9" s="5"/>
      <c r="R9" s="5"/>
      <c r="S9" s="5"/>
      <c r="T9" s="5"/>
      <c r="U9" s="5"/>
      <c r="V9" s="5"/>
      <c r="W9" s="5"/>
      <c r="X9" s="5"/>
      <c r="Y9" s="5"/>
      <c r="Z9" s="5"/>
    </row>
    <row r="10" ht="14.25" customHeight="1">
      <c r="A10" s="5"/>
      <c r="B10" s="5"/>
      <c r="C10" s="5"/>
      <c r="D10" s="5"/>
      <c r="E10" s="5"/>
      <c r="F10" s="5"/>
      <c r="G10" s="5"/>
      <c r="H10" s="5"/>
      <c r="I10" s="5"/>
      <c r="J10" s="5"/>
      <c r="K10" s="5"/>
      <c r="L10" s="5"/>
      <c r="M10" s="5"/>
      <c r="N10" s="5"/>
      <c r="O10" s="5"/>
      <c r="P10" s="5"/>
      <c r="Q10" s="5"/>
      <c r="R10" s="5"/>
      <c r="S10" s="5"/>
      <c r="T10" s="5"/>
      <c r="U10" s="5"/>
      <c r="V10" s="5"/>
      <c r="W10" s="5"/>
      <c r="X10" s="5"/>
      <c r="Y10" s="5"/>
      <c r="Z10" s="5"/>
    </row>
    <row r="11" ht="14.25" customHeight="1">
      <c r="A11" s="5"/>
      <c r="B11" s="5"/>
      <c r="C11" s="5"/>
      <c r="D11" s="5"/>
      <c r="E11" s="5"/>
      <c r="F11" s="5"/>
      <c r="G11" s="5"/>
      <c r="H11" s="5"/>
      <c r="I11" s="5"/>
      <c r="J11" s="5"/>
      <c r="K11" s="5"/>
      <c r="L11" s="5"/>
      <c r="M11" s="5"/>
      <c r="N11" s="5"/>
      <c r="O11" s="5"/>
      <c r="P11" s="5"/>
      <c r="Q11" s="5"/>
      <c r="R11" s="5"/>
      <c r="S11" s="5"/>
      <c r="T11" s="5"/>
      <c r="U11" s="5"/>
      <c r="V11" s="5"/>
      <c r="W11" s="5"/>
      <c r="X11" s="5"/>
      <c r="Y11" s="5"/>
      <c r="Z11" s="5"/>
    </row>
    <row r="12" ht="14.25" customHeight="1">
      <c r="A12" s="5"/>
      <c r="B12" s="5"/>
      <c r="C12" s="5"/>
      <c r="D12" s="5"/>
      <c r="E12" s="5"/>
      <c r="F12" s="5"/>
      <c r="G12" s="5"/>
      <c r="H12" s="5"/>
      <c r="I12" s="5"/>
      <c r="J12" s="5"/>
      <c r="K12" s="5"/>
      <c r="L12" s="5"/>
      <c r="M12" s="5"/>
      <c r="N12" s="5"/>
      <c r="O12" s="5"/>
      <c r="P12" s="5"/>
      <c r="Q12" s="5"/>
      <c r="R12" s="5"/>
      <c r="S12" s="5"/>
      <c r="T12" s="5"/>
      <c r="U12" s="5"/>
      <c r="V12" s="5"/>
      <c r="W12" s="5"/>
      <c r="X12" s="5"/>
      <c r="Y12" s="5"/>
      <c r="Z12" s="5"/>
    </row>
    <row r="13" ht="14.25" customHeight="1">
      <c r="A13" s="5"/>
      <c r="B13" s="5"/>
      <c r="C13" s="5"/>
      <c r="D13" s="5"/>
      <c r="E13" s="5"/>
      <c r="F13" s="5"/>
      <c r="G13" s="5"/>
      <c r="H13" s="5"/>
      <c r="I13" s="5"/>
      <c r="J13" s="5"/>
      <c r="K13" s="5"/>
      <c r="L13" s="5"/>
      <c r="M13" s="5"/>
      <c r="N13" s="5"/>
      <c r="O13" s="5"/>
      <c r="P13" s="5"/>
      <c r="Q13" s="5"/>
      <c r="R13" s="5"/>
      <c r="S13" s="5"/>
      <c r="T13" s="5"/>
      <c r="U13" s="5"/>
      <c r="V13" s="5"/>
      <c r="W13" s="5"/>
      <c r="X13" s="5"/>
      <c r="Y13" s="5"/>
      <c r="Z13" s="5"/>
    </row>
    <row r="14" ht="14.25" customHeight="1">
      <c r="A14" s="5"/>
      <c r="B14" s="5"/>
      <c r="C14" s="5"/>
      <c r="D14" s="5"/>
      <c r="E14" s="5"/>
      <c r="F14" s="5"/>
      <c r="G14" s="5"/>
      <c r="H14" s="5"/>
      <c r="I14" s="5"/>
      <c r="J14" s="5"/>
      <c r="K14" s="5"/>
      <c r="L14" s="5"/>
      <c r="M14" s="5"/>
      <c r="N14" s="5"/>
      <c r="O14" s="5"/>
      <c r="P14" s="5"/>
      <c r="Q14" s="5"/>
      <c r="R14" s="5"/>
      <c r="S14" s="5"/>
      <c r="T14" s="5"/>
      <c r="U14" s="5"/>
      <c r="V14" s="5"/>
      <c r="W14" s="5"/>
      <c r="X14" s="5"/>
      <c r="Y14" s="5"/>
      <c r="Z14" s="5"/>
    </row>
    <row r="15" ht="14.25" customHeight="1">
      <c r="A15" s="5"/>
      <c r="B15" s="5"/>
      <c r="C15" s="5"/>
      <c r="D15" s="5"/>
      <c r="E15" s="5"/>
      <c r="F15" s="5"/>
      <c r="G15" s="5"/>
      <c r="H15" s="5"/>
      <c r="I15" s="5"/>
      <c r="J15" s="5"/>
      <c r="K15" s="5"/>
      <c r="L15" s="5"/>
      <c r="M15" s="5"/>
      <c r="N15" s="5"/>
      <c r="O15" s="5"/>
      <c r="P15" s="5"/>
      <c r="Q15" s="5"/>
      <c r="R15" s="5"/>
      <c r="S15" s="5"/>
      <c r="T15" s="5"/>
      <c r="U15" s="5"/>
      <c r="V15" s="5"/>
      <c r="W15" s="5"/>
      <c r="X15" s="5"/>
      <c r="Y15" s="5"/>
      <c r="Z15" s="5"/>
    </row>
    <row r="16" ht="14.25" customHeight="1">
      <c r="A16" s="5"/>
      <c r="B16" s="5"/>
      <c r="C16" s="5"/>
      <c r="D16" s="5"/>
      <c r="E16" s="5"/>
      <c r="F16" s="5"/>
      <c r="G16" s="5"/>
      <c r="H16" s="5"/>
      <c r="I16" s="5"/>
      <c r="J16" s="5"/>
      <c r="K16" s="5"/>
      <c r="L16" s="5"/>
      <c r="M16" s="5"/>
      <c r="N16" s="5"/>
      <c r="O16" s="5"/>
      <c r="P16" s="5"/>
      <c r="Q16" s="5"/>
      <c r="R16" s="5"/>
      <c r="S16" s="5"/>
      <c r="T16" s="5"/>
      <c r="U16" s="5"/>
      <c r="V16" s="5"/>
      <c r="W16" s="5"/>
      <c r="X16" s="5"/>
      <c r="Y16" s="5"/>
      <c r="Z16" s="5"/>
    </row>
    <row r="17" ht="14.25" customHeight="1">
      <c r="A17" s="5"/>
      <c r="B17" s="5"/>
      <c r="C17" s="5"/>
      <c r="D17" s="5"/>
      <c r="E17" s="5"/>
      <c r="F17" s="5"/>
      <c r="G17" s="5"/>
      <c r="H17" s="5"/>
      <c r="I17" s="5"/>
      <c r="J17" s="5"/>
      <c r="K17" s="5"/>
      <c r="L17" s="5"/>
      <c r="M17" s="5"/>
      <c r="N17" s="5"/>
      <c r="O17" s="5"/>
      <c r="P17" s="5"/>
      <c r="Q17" s="5"/>
      <c r="R17" s="5"/>
      <c r="S17" s="5"/>
      <c r="T17" s="5"/>
      <c r="U17" s="5"/>
      <c r="V17" s="5"/>
      <c r="W17" s="5"/>
      <c r="X17" s="5"/>
      <c r="Y17" s="5"/>
      <c r="Z17" s="5"/>
    </row>
    <row r="18" ht="14.25" customHeight="1">
      <c r="A18" s="5"/>
      <c r="B18" s="5"/>
      <c r="C18" s="5"/>
      <c r="D18" s="5"/>
      <c r="E18" s="5"/>
      <c r="F18" s="5"/>
      <c r="G18" s="5"/>
      <c r="H18" s="5"/>
      <c r="I18" s="5"/>
      <c r="J18" s="5"/>
      <c r="K18" s="5"/>
      <c r="L18" s="5"/>
      <c r="M18" s="5"/>
      <c r="N18" s="5"/>
      <c r="O18" s="5"/>
      <c r="P18" s="5"/>
      <c r="Q18" s="5"/>
      <c r="R18" s="5"/>
      <c r="S18" s="5"/>
      <c r="T18" s="5"/>
      <c r="U18" s="5"/>
      <c r="V18" s="5"/>
      <c r="W18" s="5"/>
      <c r="X18" s="5"/>
      <c r="Y18" s="5"/>
      <c r="Z18" s="5"/>
    </row>
    <row r="19" ht="14.25" customHeight="1">
      <c r="A19" s="5"/>
      <c r="B19" s="5"/>
      <c r="C19" s="5"/>
      <c r="D19" s="5"/>
      <c r="E19" s="5"/>
      <c r="F19" s="5"/>
      <c r="G19" s="5"/>
      <c r="H19" s="5"/>
      <c r="I19" s="5"/>
      <c r="J19" s="5"/>
      <c r="K19" s="5"/>
      <c r="L19" s="5"/>
      <c r="M19" s="5"/>
      <c r="N19" s="5"/>
      <c r="O19" s="5"/>
      <c r="P19" s="5"/>
      <c r="Q19" s="5"/>
      <c r="R19" s="5"/>
      <c r="S19" s="5"/>
      <c r="T19" s="5"/>
      <c r="U19" s="5"/>
      <c r="V19" s="5"/>
      <c r="W19" s="5"/>
      <c r="X19" s="5"/>
      <c r="Y19" s="5"/>
      <c r="Z19" s="5"/>
    </row>
    <row r="20" ht="14.25" customHeight="1">
      <c r="A20" s="5"/>
      <c r="B20" s="5"/>
      <c r="C20" s="5"/>
      <c r="D20" s="5"/>
      <c r="E20" s="5"/>
      <c r="F20" s="5"/>
      <c r="G20" s="5"/>
      <c r="H20" s="5"/>
      <c r="I20" s="5"/>
      <c r="J20" s="5"/>
      <c r="K20" s="5"/>
      <c r="L20" s="5"/>
      <c r="M20" s="5"/>
      <c r="N20" s="5"/>
      <c r="O20" s="5"/>
      <c r="P20" s="5"/>
      <c r="Q20" s="5"/>
      <c r="R20" s="5"/>
      <c r="S20" s="5"/>
      <c r="T20" s="5"/>
      <c r="U20" s="5"/>
      <c r="V20" s="5"/>
      <c r="W20" s="5"/>
      <c r="X20" s="5"/>
      <c r="Y20" s="5"/>
      <c r="Z20" s="5"/>
    </row>
    <row r="21" ht="14.2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ht="14.2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4.2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4.2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4.2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4.2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4.2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4.2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4.25" customHeight="1">
      <c r="A29" s="5"/>
      <c r="B29" s="362" t="s">
        <v>357</v>
      </c>
      <c r="C29" s="363"/>
      <c r="D29" s="363"/>
      <c r="E29" s="363"/>
      <c r="F29" s="363"/>
      <c r="G29" s="364" t="s">
        <v>358</v>
      </c>
      <c r="H29" s="365"/>
      <c r="I29" s="363"/>
      <c r="J29" s="363"/>
      <c r="K29" s="366"/>
      <c r="L29" s="5"/>
      <c r="M29" s="5"/>
      <c r="N29" s="5"/>
      <c r="O29" s="5"/>
      <c r="P29" s="5"/>
      <c r="Q29" s="5"/>
      <c r="R29" s="5"/>
      <c r="S29" s="5"/>
      <c r="T29" s="5"/>
      <c r="U29" s="5"/>
      <c r="V29" s="5"/>
      <c r="W29" s="5"/>
      <c r="X29" s="5"/>
      <c r="Y29" s="5"/>
      <c r="Z29" s="5"/>
    </row>
    <row r="30" ht="14.25" customHeight="1">
      <c r="A30" s="5"/>
      <c r="B30" s="367" t="s">
        <v>127</v>
      </c>
      <c r="C30" s="368"/>
      <c r="D30" s="368"/>
      <c r="E30" s="368"/>
      <c r="F30" s="369"/>
      <c r="G30" s="367" t="s">
        <v>144</v>
      </c>
      <c r="H30" s="368"/>
      <c r="I30" s="368"/>
      <c r="J30" s="368"/>
      <c r="K30" s="370"/>
      <c r="L30" s="5"/>
      <c r="M30" s="5"/>
      <c r="N30" s="5"/>
      <c r="O30" s="5"/>
      <c r="P30" s="5"/>
      <c r="Q30" s="5"/>
      <c r="R30" s="5"/>
      <c r="S30" s="5"/>
      <c r="T30" s="5"/>
      <c r="U30" s="5"/>
      <c r="V30" s="5"/>
      <c r="W30" s="5"/>
      <c r="X30" s="5"/>
      <c r="Y30" s="5"/>
      <c r="Z30" s="5"/>
    </row>
    <row r="31" ht="14.25" customHeight="1">
      <c r="A31" s="5"/>
      <c r="B31" s="371" t="str">
        <f>'PART I'!B201</f>
        <v>Return on Investment (ROI)</v>
      </c>
      <c r="C31" s="189"/>
      <c r="D31" s="189"/>
      <c r="E31" s="169"/>
      <c r="F31" s="372">
        <f>'PART I'!D201</f>
        <v>7</v>
      </c>
      <c r="G31" s="371" t="str">
        <f>'PART I'!B224</f>
        <v>Rate of Inflation</v>
      </c>
      <c r="H31" s="189"/>
      <c r="I31" s="189"/>
      <c r="J31" s="169"/>
      <c r="K31" s="373">
        <f>'PART I'!D224</f>
        <v>-3</v>
      </c>
      <c r="L31" s="5"/>
      <c r="M31" s="5"/>
      <c r="N31" s="5"/>
      <c r="O31" s="5"/>
      <c r="P31" s="5"/>
      <c r="Q31" s="5"/>
      <c r="R31" s="5"/>
      <c r="S31" s="5"/>
      <c r="T31" s="5"/>
      <c r="U31" s="5"/>
      <c r="V31" s="5"/>
      <c r="W31" s="5"/>
      <c r="X31" s="5"/>
      <c r="Y31" s="5"/>
      <c r="Z31" s="5"/>
    </row>
    <row r="32" ht="14.25" customHeight="1">
      <c r="A32" s="5"/>
      <c r="B32" s="371" t="str">
        <f>'PART I'!B202</f>
        <v>Leverage</v>
      </c>
      <c r="C32" s="189"/>
      <c r="D32" s="189"/>
      <c r="E32" s="169"/>
      <c r="F32" s="372">
        <f>'PART I'!D202</f>
        <v>7</v>
      </c>
      <c r="G32" s="371" t="str">
        <f>'PART I'!B225</f>
        <v>Technological Changes</v>
      </c>
      <c r="H32" s="189"/>
      <c r="I32" s="189"/>
      <c r="J32" s="169"/>
      <c r="K32" s="373">
        <f>'PART I'!D225</f>
        <v>-3</v>
      </c>
      <c r="L32" s="5"/>
      <c r="M32" s="5"/>
      <c r="N32" s="5"/>
      <c r="O32" s="5"/>
      <c r="P32" s="5"/>
      <c r="Q32" s="5"/>
      <c r="R32" s="5"/>
      <c r="S32" s="5"/>
      <c r="T32" s="5"/>
      <c r="U32" s="5"/>
      <c r="V32" s="5"/>
      <c r="W32" s="5"/>
      <c r="X32" s="5"/>
      <c r="Y32" s="5"/>
      <c r="Z32" s="5"/>
    </row>
    <row r="33" ht="14.25" customHeight="1">
      <c r="A33" s="5"/>
      <c r="B33" s="371" t="str">
        <f>'PART I'!B203</f>
        <v>Liquidity </v>
      </c>
      <c r="C33" s="189"/>
      <c r="D33" s="189"/>
      <c r="E33" s="169"/>
      <c r="F33" s="372">
        <f>'PART I'!D203</f>
        <v>6</v>
      </c>
      <c r="G33" s="371" t="str">
        <f>'PART I'!B226</f>
        <v>Price Elasticity of Demand</v>
      </c>
      <c r="H33" s="189"/>
      <c r="I33" s="189"/>
      <c r="J33" s="169"/>
      <c r="K33" s="373">
        <f>'PART I'!D226</f>
        <v>-2</v>
      </c>
      <c r="L33" s="5"/>
      <c r="M33" s="5"/>
      <c r="N33" s="5"/>
      <c r="O33" s="5"/>
      <c r="P33" s="5"/>
      <c r="Q33" s="5"/>
      <c r="R33" s="5"/>
      <c r="S33" s="5"/>
      <c r="T33" s="5"/>
      <c r="U33" s="5"/>
      <c r="V33" s="5"/>
      <c r="W33" s="5"/>
      <c r="X33" s="5"/>
      <c r="Y33" s="5"/>
      <c r="Z33" s="5"/>
    </row>
    <row r="34" ht="14.25" customHeight="1">
      <c r="A34" s="5"/>
      <c r="B34" s="371" t="str">
        <f>'PART I'!B204</f>
        <v>Working Capital </v>
      </c>
      <c r="C34" s="189"/>
      <c r="D34" s="189"/>
      <c r="E34" s="169"/>
      <c r="F34" s="372">
        <f>'PART I'!D204</f>
        <v>7</v>
      </c>
      <c r="G34" s="371" t="str">
        <f>'PART I'!B227</f>
        <v>Competitive Pressure</v>
      </c>
      <c r="H34" s="189"/>
      <c r="I34" s="189"/>
      <c r="J34" s="169"/>
      <c r="K34" s="373">
        <f>'PART I'!D227</f>
        <v>-2</v>
      </c>
      <c r="L34" s="5"/>
      <c r="M34" s="5"/>
      <c r="N34" s="5"/>
      <c r="O34" s="5"/>
      <c r="P34" s="5"/>
      <c r="Q34" s="5"/>
      <c r="R34" s="5"/>
      <c r="S34" s="5"/>
      <c r="T34" s="5"/>
      <c r="U34" s="5"/>
      <c r="V34" s="5"/>
      <c r="W34" s="5"/>
      <c r="X34" s="5"/>
      <c r="Y34" s="5"/>
      <c r="Z34" s="5"/>
    </row>
    <row r="35" ht="14.25" customHeight="1">
      <c r="A35" s="5"/>
      <c r="B35" s="371" t="str">
        <f>'PART I'!B205</f>
        <v>Cash Flow</v>
      </c>
      <c r="C35" s="189"/>
      <c r="D35" s="189"/>
      <c r="E35" s="169"/>
      <c r="F35" s="372">
        <f>'PART I'!D205</f>
        <v>7</v>
      </c>
      <c r="G35" s="371" t="str">
        <f>'PART I'!B228</f>
        <v>Barriers to Entry into Market</v>
      </c>
      <c r="H35" s="189"/>
      <c r="I35" s="189"/>
      <c r="J35" s="169"/>
      <c r="K35" s="373">
        <f>'PART I'!D228</f>
        <v>-5</v>
      </c>
      <c r="L35" s="5"/>
      <c r="M35" s="5"/>
      <c r="N35" s="5"/>
      <c r="O35" s="5"/>
      <c r="P35" s="5"/>
      <c r="Q35" s="5"/>
      <c r="R35" s="5"/>
      <c r="S35" s="5"/>
      <c r="T35" s="5"/>
      <c r="U35" s="5"/>
      <c r="V35" s="5"/>
      <c r="W35" s="5"/>
      <c r="X35" s="5"/>
      <c r="Y35" s="5"/>
      <c r="Z35" s="5"/>
    </row>
    <row r="36" ht="20.25" customHeight="1">
      <c r="A36" s="5"/>
      <c r="B36" s="374" t="s">
        <v>359</v>
      </c>
      <c r="C36" s="375"/>
      <c r="D36" s="375"/>
      <c r="E36" s="375"/>
      <c r="F36" s="376">
        <f>SUM(F31:F35)/5</f>
        <v>6.8</v>
      </c>
      <c r="G36" s="374" t="s">
        <v>360</v>
      </c>
      <c r="H36" s="375"/>
      <c r="I36" s="375"/>
      <c r="J36" s="375"/>
      <c r="K36" s="377">
        <f>SUM(K31:K35)/5</f>
        <v>-3</v>
      </c>
      <c r="L36" s="5"/>
      <c r="M36" s="5"/>
      <c r="N36" s="5"/>
      <c r="O36" s="5"/>
      <c r="P36" s="5"/>
      <c r="Q36" s="5"/>
      <c r="R36" s="5"/>
      <c r="S36" s="5"/>
      <c r="T36" s="5"/>
      <c r="U36" s="5"/>
      <c r="V36" s="5"/>
      <c r="W36" s="5"/>
      <c r="X36" s="5"/>
      <c r="Y36" s="5"/>
      <c r="Z36" s="5"/>
    </row>
    <row r="37" ht="14.25" customHeight="1">
      <c r="A37" s="5"/>
      <c r="B37" s="5"/>
      <c r="C37" s="5"/>
      <c r="D37" s="5"/>
      <c r="E37" s="5"/>
      <c r="F37" s="357"/>
      <c r="G37" s="5"/>
      <c r="H37" s="5"/>
      <c r="I37" s="5"/>
      <c r="J37" s="5"/>
      <c r="K37" s="357"/>
      <c r="L37" s="5"/>
      <c r="M37" s="5"/>
      <c r="N37" s="5"/>
      <c r="O37" s="5"/>
      <c r="P37" s="5"/>
      <c r="Q37" s="5"/>
      <c r="R37" s="5"/>
      <c r="S37" s="5"/>
      <c r="T37" s="5"/>
      <c r="U37" s="5"/>
      <c r="V37" s="5"/>
      <c r="W37" s="5"/>
      <c r="X37" s="5"/>
      <c r="Y37" s="5"/>
      <c r="Z37" s="5"/>
    </row>
    <row r="38" ht="14.25" customHeight="1">
      <c r="A38" s="5"/>
      <c r="B38" s="362" t="s">
        <v>357</v>
      </c>
      <c r="C38" s="363"/>
      <c r="D38" s="363"/>
      <c r="E38" s="363"/>
      <c r="F38" s="378"/>
      <c r="G38" s="362" t="s">
        <v>358</v>
      </c>
      <c r="H38" s="363"/>
      <c r="I38" s="363"/>
      <c r="J38" s="363"/>
      <c r="K38" s="379"/>
      <c r="L38" s="380"/>
      <c r="M38" s="5"/>
      <c r="N38" s="5"/>
      <c r="O38" s="5"/>
      <c r="P38" s="5"/>
      <c r="Q38" s="5"/>
      <c r="R38" s="5"/>
      <c r="S38" s="5"/>
      <c r="T38" s="5"/>
      <c r="U38" s="5"/>
      <c r="V38" s="5"/>
      <c r="W38" s="5"/>
      <c r="X38" s="5"/>
      <c r="Y38" s="5"/>
      <c r="Z38" s="5"/>
    </row>
    <row r="39" ht="14.25" customHeight="1">
      <c r="A39" s="5"/>
      <c r="B39" s="367" t="s">
        <v>139</v>
      </c>
      <c r="C39" s="369"/>
      <c r="D39" s="369"/>
      <c r="E39" s="369"/>
      <c r="F39" s="372"/>
      <c r="G39" s="367" t="s">
        <v>133</v>
      </c>
      <c r="H39" s="368"/>
      <c r="I39" s="368"/>
      <c r="J39" s="368"/>
      <c r="K39" s="381"/>
      <c r="L39" s="5"/>
      <c r="M39" s="5"/>
      <c r="N39" s="5"/>
      <c r="O39" s="5"/>
      <c r="P39" s="5"/>
      <c r="Q39" s="5"/>
      <c r="R39" s="5"/>
      <c r="S39" s="5"/>
      <c r="T39" s="5"/>
      <c r="U39" s="5"/>
      <c r="V39" s="5"/>
      <c r="W39" s="5"/>
      <c r="X39" s="5"/>
      <c r="Y39" s="5"/>
      <c r="Z39" s="5"/>
    </row>
    <row r="40" ht="14.25" customHeight="1">
      <c r="A40" s="5"/>
      <c r="B40" s="382" t="str">
        <f>'PART I'!B217</f>
        <v>Market Share</v>
      </c>
      <c r="C40" s="369"/>
      <c r="D40" s="369"/>
      <c r="E40" s="369"/>
      <c r="F40" s="372">
        <f>'PART I'!D217</f>
        <v>-3</v>
      </c>
      <c r="G40" s="382" t="str">
        <f>'PART I'!B208</f>
        <v>Growth Potential</v>
      </c>
      <c r="H40" s="369"/>
      <c r="I40" s="369"/>
      <c r="J40" s="369"/>
      <c r="K40" s="373">
        <f>'PART I'!D208</f>
        <v>5</v>
      </c>
      <c r="L40" s="5"/>
      <c r="M40" s="5"/>
      <c r="N40" s="5"/>
      <c r="O40" s="5"/>
      <c r="P40" s="5"/>
      <c r="Q40" s="5"/>
      <c r="R40" s="5"/>
      <c r="S40" s="5"/>
      <c r="T40" s="5"/>
      <c r="U40" s="5"/>
      <c r="V40" s="5"/>
      <c r="W40" s="5"/>
      <c r="X40" s="5"/>
      <c r="Y40" s="5"/>
      <c r="Z40" s="5"/>
    </row>
    <row r="41" ht="14.25" customHeight="1">
      <c r="A41" s="5"/>
      <c r="B41" s="382" t="str">
        <f>'PART I'!B218</f>
        <v>Product Quality</v>
      </c>
      <c r="C41" s="369"/>
      <c r="D41" s="369"/>
      <c r="E41" s="369"/>
      <c r="F41" s="372">
        <f>'PART I'!D218</f>
        <v>-2</v>
      </c>
      <c r="G41" s="382" t="str">
        <f>'PART I'!B209</f>
        <v>Financial Stability</v>
      </c>
      <c r="H41" s="369"/>
      <c r="I41" s="369"/>
      <c r="J41" s="369"/>
      <c r="K41" s="373">
        <f>'PART I'!D209</f>
        <v>7</v>
      </c>
      <c r="L41" s="5"/>
      <c r="M41" s="5"/>
      <c r="N41" s="5"/>
      <c r="O41" s="5"/>
      <c r="P41" s="5"/>
      <c r="Q41" s="5"/>
      <c r="R41" s="5"/>
      <c r="S41" s="5"/>
      <c r="T41" s="5"/>
      <c r="U41" s="5"/>
      <c r="V41" s="5"/>
      <c r="W41" s="5"/>
      <c r="X41" s="5"/>
      <c r="Y41" s="5"/>
      <c r="Z41" s="5"/>
    </row>
    <row r="42" ht="14.25" customHeight="1">
      <c r="A42" s="5"/>
      <c r="B42" s="382" t="str">
        <f>'PART I'!B219</f>
        <v>Customer Loyalty</v>
      </c>
      <c r="C42" s="369"/>
      <c r="D42" s="369"/>
      <c r="E42" s="369"/>
      <c r="F42" s="372">
        <f>'PART I'!D219</f>
        <v>-4</v>
      </c>
      <c r="G42" s="382" t="str">
        <f>'PART I'!B210</f>
        <v>Ease of Entry into Market</v>
      </c>
      <c r="H42" s="369"/>
      <c r="I42" s="369"/>
      <c r="J42" s="369"/>
      <c r="K42" s="373">
        <f>'PART I'!D210</f>
        <v>6</v>
      </c>
      <c r="L42" s="5"/>
      <c r="M42" s="5"/>
      <c r="N42" s="5"/>
      <c r="O42" s="5"/>
      <c r="P42" s="5"/>
      <c r="Q42" s="5"/>
      <c r="R42" s="5"/>
      <c r="S42" s="5"/>
      <c r="T42" s="5"/>
      <c r="U42" s="5"/>
      <c r="V42" s="5"/>
      <c r="W42" s="5"/>
      <c r="X42" s="5"/>
      <c r="Y42" s="5"/>
      <c r="Z42" s="5"/>
    </row>
    <row r="43" ht="14.25" customHeight="1">
      <c r="A43" s="5"/>
      <c r="B43" s="382" t="str">
        <f>'PART I'!B220</f>
        <v>Image rating</v>
      </c>
      <c r="C43" s="369"/>
      <c r="D43" s="369"/>
      <c r="E43" s="369"/>
      <c r="F43" s="372">
        <f>'PART I'!D220</f>
        <v>-1</v>
      </c>
      <c r="G43" s="382" t="str">
        <f>'PART I'!B211</f>
        <v>Resource Utilization</v>
      </c>
      <c r="H43" s="369"/>
      <c r="I43" s="369"/>
      <c r="J43" s="369"/>
      <c r="K43" s="373">
        <f>'PART I'!D211</f>
        <v>6</v>
      </c>
      <c r="L43" s="5"/>
      <c r="M43" s="5"/>
      <c r="N43" s="5"/>
      <c r="O43" s="5"/>
      <c r="P43" s="5"/>
      <c r="Q43" s="5"/>
      <c r="R43" s="5"/>
      <c r="S43" s="5"/>
      <c r="T43" s="5"/>
      <c r="U43" s="5"/>
      <c r="V43" s="5"/>
      <c r="W43" s="5"/>
      <c r="X43" s="5"/>
      <c r="Y43" s="5"/>
      <c r="Z43" s="5"/>
    </row>
    <row r="44" ht="14.25" customHeight="1">
      <c r="A44" s="5"/>
      <c r="B44" s="382" t="str">
        <f>'PART I'!B221</f>
        <v>Control over Suppliers and Distributors</v>
      </c>
      <c r="C44" s="369"/>
      <c r="D44" s="369"/>
      <c r="E44" s="369"/>
      <c r="F44" s="372">
        <f>'PART I'!D221</f>
        <v>-2</v>
      </c>
      <c r="G44" s="382" t="str">
        <f>'PART I'!B212</f>
        <v>Profit Potential</v>
      </c>
      <c r="H44" s="369"/>
      <c r="I44" s="369"/>
      <c r="J44" s="369"/>
      <c r="K44" s="373">
        <f>'PART I'!D212</f>
        <v>5</v>
      </c>
      <c r="L44" s="5"/>
      <c r="M44" s="5"/>
      <c r="N44" s="5"/>
      <c r="O44" s="5"/>
      <c r="P44" s="5"/>
      <c r="Q44" s="5"/>
      <c r="R44" s="5"/>
      <c r="S44" s="5"/>
      <c r="T44" s="5"/>
      <c r="U44" s="5"/>
      <c r="V44" s="5"/>
      <c r="W44" s="5"/>
      <c r="X44" s="5"/>
      <c r="Y44" s="5"/>
      <c r="Z44" s="5"/>
    </row>
    <row r="45" ht="21.0" customHeight="1">
      <c r="A45" s="5"/>
      <c r="B45" s="374" t="s">
        <v>361</v>
      </c>
      <c r="C45" s="375"/>
      <c r="D45" s="375"/>
      <c r="E45" s="375"/>
      <c r="F45" s="383">
        <f>SUM(F40:F44)/5</f>
        <v>-2.4</v>
      </c>
      <c r="G45" s="374" t="s">
        <v>362</v>
      </c>
      <c r="H45" s="375"/>
      <c r="I45" s="375"/>
      <c r="J45" s="375"/>
      <c r="K45" s="377">
        <f>SUM(K40:K44)/5</f>
        <v>5.8</v>
      </c>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3">
    <mergeCell ref="G32:J32"/>
    <mergeCell ref="G33:J33"/>
    <mergeCell ref="B34:E34"/>
    <mergeCell ref="G34:J34"/>
    <mergeCell ref="B35:E35"/>
    <mergeCell ref="G35:J35"/>
    <mergeCell ref="B5:J5"/>
    <mergeCell ref="B7:J7"/>
    <mergeCell ref="B9:J9"/>
    <mergeCell ref="B31:E31"/>
    <mergeCell ref="G31:J31"/>
    <mergeCell ref="B32:E32"/>
    <mergeCell ref="B33:E33"/>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8.71"/>
    <col customWidth="1" min="2" max="2" width="11.71"/>
    <col customWidth="1" min="3" max="3" width="3.71"/>
    <col customWidth="1" min="4" max="11" width="8.71"/>
    <col customWidth="1" min="12" max="12" width="3.71"/>
    <col customWidth="1" min="13" max="26" width="8.71"/>
  </cols>
  <sheetData>
    <row r="1" ht="14.25" customHeight="1">
      <c r="A1" s="5"/>
      <c r="B1" s="5"/>
      <c r="C1" s="5"/>
      <c r="D1" s="5"/>
      <c r="E1" s="5"/>
      <c r="F1" s="5"/>
      <c r="G1" s="5"/>
      <c r="H1" s="5"/>
      <c r="I1" s="5"/>
      <c r="J1" s="5"/>
      <c r="K1" s="5"/>
      <c r="L1" s="5"/>
      <c r="M1" s="5"/>
      <c r="N1" s="5"/>
      <c r="O1" s="5"/>
      <c r="P1" s="5"/>
      <c r="Q1" s="5"/>
      <c r="R1" s="5"/>
      <c r="S1" s="5"/>
      <c r="T1" s="5"/>
      <c r="U1" s="5"/>
      <c r="V1" s="5"/>
      <c r="W1" s="5"/>
      <c r="X1" s="5"/>
      <c r="Y1" s="5"/>
      <c r="Z1" s="5"/>
    </row>
    <row r="2" ht="14.25" customHeight="1">
      <c r="A2" s="5"/>
      <c r="B2" s="384" t="s">
        <v>363</v>
      </c>
      <c r="C2" s="5"/>
      <c r="D2" s="5"/>
      <c r="E2" s="5"/>
      <c r="F2" s="5"/>
      <c r="G2" s="5"/>
      <c r="H2" s="5"/>
      <c r="I2" s="5"/>
      <c r="J2" s="5"/>
      <c r="K2" s="5"/>
      <c r="L2" s="5"/>
      <c r="M2" s="5"/>
      <c r="N2" s="5"/>
      <c r="O2" s="5"/>
      <c r="P2" s="5"/>
      <c r="Q2" s="5"/>
      <c r="R2" s="5"/>
      <c r="S2" s="5"/>
      <c r="T2" s="5"/>
      <c r="U2" s="5"/>
      <c r="V2" s="5"/>
      <c r="W2" s="5"/>
      <c r="X2" s="5"/>
      <c r="Y2" s="5"/>
      <c r="Z2" s="5"/>
    </row>
    <row r="3" ht="14.25" customHeight="1">
      <c r="A3" s="5"/>
      <c r="B3" s="5"/>
      <c r="C3" s="5"/>
      <c r="D3" s="5"/>
      <c r="E3" s="5"/>
      <c r="F3" s="5"/>
      <c r="G3" s="5"/>
      <c r="H3" s="5"/>
      <c r="I3" s="5"/>
      <c r="J3" s="5"/>
      <c r="K3" s="5"/>
      <c r="L3" s="5"/>
      <c r="M3" s="5"/>
      <c r="N3" s="5"/>
      <c r="O3" s="5"/>
      <c r="P3" s="5"/>
      <c r="Q3" s="5"/>
      <c r="R3" s="5"/>
      <c r="S3" s="5"/>
      <c r="T3" s="5"/>
      <c r="U3" s="5"/>
      <c r="V3" s="5"/>
      <c r="W3" s="5"/>
      <c r="X3" s="5"/>
      <c r="Y3" s="5"/>
      <c r="Z3" s="5"/>
    </row>
    <row r="4" ht="14.25" customHeight="1">
      <c r="A4" s="5"/>
      <c r="B4" s="5"/>
      <c r="C4" s="5"/>
      <c r="D4" s="5"/>
      <c r="E4" s="5"/>
      <c r="F4" s="5"/>
      <c r="G4" s="5"/>
      <c r="H4" s="5"/>
      <c r="I4" s="5"/>
      <c r="J4" s="5"/>
      <c r="K4" s="5"/>
      <c r="L4" s="5"/>
      <c r="M4" s="5"/>
      <c r="N4" s="5"/>
      <c r="O4" s="5"/>
      <c r="P4" s="5"/>
      <c r="Q4" s="5"/>
      <c r="R4" s="5"/>
      <c r="S4" s="5"/>
      <c r="T4" s="5"/>
      <c r="U4" s="5"/>
      <c r="V4" s="5"/>
      <c r="W4" s="5"/>
      <c r="X4" s="5"/>
      <c r="Y4" s="5"/>
      <c r="Z4" s="5"/>
    </row>
    <row r="5" ht="14.25" customHeight="1">
      <c r="A5" s="351">
        <v>1.0</v>
      </c>
      <c r="B5" s="352" t="s">
        <v>364</v>
      </c>
      <c r="K5" s="5"/>
      <c r="L5" s="5"/>
      <c r="M5" s="5"/>
      <c r="N5" s="5"/>
      <c r="O5" s="5"/>
      <c r="P5" s="5"/>
      <c r="Q5" s="5"/>
      <c r="R5" s="5"/>
      <c r="S5" s="5"/>
      <c r="T5" s="5"/>
      <c r="U5" s="5"/>
      <c r="V5" s="5"/>
      <c r="W5" s="5"/>
      <c r="X5" s="5"/>
      <c r="Y5" s="5"/>
      <c r="Z5" s="5"/>
    </row>
    <row r="6" ht="14.25" customHeight="1">
      <c r="A6" s="353"/>
      <c r="B6" s="351"/>
      <c r="C6" s="351"/>
      <c r="D6" s="351"/>
      <c r="E6" s="351"/>
      <c r="F6" s="351"/>
      <c r="G6" s="351"/>
      <c r="H6" s="351"/>
      <c r="I6" s="351"/>
      <c r="J6" s="351"/>
      <c r="K6" s="5"/>
      <c r="L6" s="5"/>
      <c r="M6" s="5"/>
      <c r="N6" s="5"/>
      <c r="O6" s="5"/>
      <c r="P6" s="5"/>
      <c r="Q6" s="5"/>
      <c r="R6" s="5"/>
      <c r="S6" s="5"/>
      <c r="T6" s="5"/>
      <c r="U6" s="5"/>
      <c r="V6" s="5"/>
      <c r="W6" s="5"/>
      <c r="X6" s="5"/>
      <c r="Y6" s="5"/>
      <c r="Z6" s="5"/>
    </row>
    <row r="7" ht="14.25" customHeight="1">
      <c r="A7" s="353">
        <v>2.0</v>
      </c>
      <c r="B7" s="351" t="s">
        <v>337</v>
      </c>
      <c r="K7" s="5"/>
      <c r="L7" s="5"/>
      <c r="M7" s="5"/>
      <c r="N7" s="5"/>
      <c r="O7" s="5"/>
      <c r="P7" s="5"/>
      <c r="Q7" s="5"/>
      <c r="R7" s="5"/>
      <c r="S7" s="5"/>
      <c r="T7" s="5"/>
      <c r="U7" s="5"/>
      <c r="V7" s="5"/>
      <c r="W7" s="5"/>
      <c r="X7" s="5"/>
      <c r="Y7" s="5"/>
      <c r="Z7" s="5"/>
    </row>
    <row r="8" ht="14.25" customHeight="1">
      <c r="A8" s="353"/>
      <c r="B8" s="351"/>
      <c r="C8" s="351"/>
      <c r="D8" s="351"/>
      <c r="E8" s="351"/>
      <c r="F8" s="351"/>
      <c r="G8" s="351"/>
      <c r="H8" s="351"/>
      <c r="I8" s="351"/>
      <c r="J8" s="351"/>
      <c r="K8" s="5"/>
      <c r="L8" s="5"/>
      <c r="M8" s="5"/>
      <c r="N8" s="5"/>
      <c r="O8" s="5"/>
      <c r="P8" s="5"/>
      <c r="Q8" s="5"/>
      <c r="R8" s="5"/>
      <c r="S8" s="5"/>
      <c r="T8" s="5"/>
      <c r="U8" s="5"/>
      <c r="V8" s="5"/>
      <c r="W8" s="5"/>
      <c r="X8" s="5"/>
      <c r="Y8" s="5"/>
      <c r="Z8" s="5"/>
    </row>
    <row r="9" ht="51.0" customHeight="1">
      <c r="A9" s="353">
        <v>3.0</v>
      </c>
      <c r="B9" s="352" t="s">
        <v>365</v>
      </c>
      <c r="K9" s="5"/>
      <c r="L9" s="5"/>
      <c r="M9" s="5"/>
      <c r="N9" s="5"/>
      <c r="O9" s="5"/>
      <c r="P9" s="5"/>
      <c r="Q9" s="5"/>
      <c r="R9" s="5"/>
      <c r="S9" s="5"/>
      <c r="T9" s="5"/>
      <c r="U9" s="5"/>
      <c r="V9" s="5"/>
      <c r="W9" s="5"/>
      <c r="X9" s="5"/>
      <c r="Y9" s="5"/>
      <c r="Z9" s="5"/>
    </row>
    <row r="10" ht="14.25" customHeight="1">
      <c r="A10" s="5"/>
      <c r="B10" s="5"/>
      <c r="C10" s="5"/>
      <c r="D10" s="5"/>
      <c r="E10" s="5"/>
      <c r="F10" s="5"/>
      <c r="G10" s="5"/>
      <c r="H10" s="5"/>
      <c r="I10" s="5"/>
      <c r="J10" s="5"/>
      <c r="K10" s="5"/>
      <c r="L10" s="5"/>
      <c r="M10" s="5"/>
      <c r="N10" s="5"/>
      <c r="O10" s="5"/>
      <c r="P10" s="5"/>
      <c r="Q10" s="5"/>
      <c r="R10" s="5"/>
      <c r="S10" s="5"/>
      <c r="T10" s="5"/>
      <c r="U10" s="5"/>
      <c r="V10" s="5"/>
      <c r="W10" s="5"/>
      <c r="X10" s="5"/>
      <c r="Y10" s="5"/>
      <c r="Z10" s="5"/>
    </row>
    <row r="11" ht="14.25" customHeight="1">
      <c r="A11" s="5"/>
      <c r="B11" s="5"/>
      <c r="C11" s="5"/>
      <c r="D11" s="5"/>
      <c r="E11" s="5"/>
      <c r="F11" s="5"/>
      <c r="G11" s="5"/>
      <c r="H11" s="5"/>
      <c r="I11" s="5"/>
      <c r="J11" s="5"/>
      <c r="K11" s="5"/>
      <c r="L11" s="5"/>
      <c r="M11" s="5"/>
      <c r="N11" s="5"/>
      <c r="O11" s="5"/>
      <c r="P11" s="5"/>
      <c r="Q11" s="5"/>
      <c r="R11" s="5"/>
      <c r="S11" s="5"/>
      <c r="T11" s="5"/>
      <c r="U11" s="5"/>
      <c r="V11" s="5"/>
      <c r="W11" s="5"/>
      <c r="X11" s="5"/>
      <c r="Y11" s="5"/>
      <c r="Z11" s="5"/>
    </row>
    <row r="12" ht="14.25" customHeight="1">
      <c r="A12" s="5"/>
      <c r="B12" s="5"/>
      <c r="C12" s="5"/>
      <c r="D12" s="5"/>
      <c r="E12" s="5"/>
      <c r="F12" s="5"/>
      <c r="G12" s="5"/>
      <c r="H12" s="5"/>
      <c r="I12" s="5"/>
      <c r="J12" s="5"/>
      <c r="K12" s="5"/>
      <c r="L12" s="5"/>
      <c r="M12" s="5"/>
      <c r="N12" s="5"/>
      <c r="O12" s="5"/>
      <c r="P12" s="5"/>
      <c r="Q12" s="5"/>
      <c r="R12" s="5"/>
      <c r="S12" s="5"/>
      <c r="T12" s="5"/>
      <c r="U12" s="5"/>
      <c r="V12" s="5"/>
      <c r="W12" s="5"/>
      <c r="X12" s="5"/>
      <c r="Y12" s="5"/>
      <c r="Z12" s="5"/>
    </row>
    <row r="13" ht="14.25" customHeight="1">
      <c r="A13" s="5"/>
      <c r="B13" s="5"/>
      <c r="C13" s="5"/>
      <c r="D13" s="5"/>
      <c r="E13" s="5"/>
      <c r="F13" s="5"/>
      <c r="G13" s="5"/>
      <c r="H13" s="5"/>
      <c r="I13" s="5"/>
      <c r="J13" s="5"/>
      <c r="K13" s="5"/>
      <c r="L13" s="5"/>
      <c r="M13" s="5"/>
      <c r="N13" s="5"/>
      <c r="O13" s="5"/>
      <c r="P13" s="5"/>
      <c r="Q13" s="5"/>
      <c r="R13" s="5"/>
      <c r="S13" s="5"/>
      <c r="T13" s="5"/>
      <c r="U13" s="5"/>
      <c r="V13" s="5"/>
      <c r="W13" s="5"/>
      <c r="X13" s="5"/>
      <c r="Y13" s="5"/>
      <c r="Z13" s="5"/>
    </row>
    <row r="14" ht="15.75" customHeight="1">
      <c r="A14" s="5"/>
      <c r="B14" s="5"/>
      <c r="C14" s="5"/>
      <c r="D14" s="5"/>
      <c r="E14" s="5"/>
      <c r="F14" s="385" t="str">
        <f>'PART I'!B277</f>
        <v>Top Side of the Y Name (high cost)</v>
      </c>
      <c r="G14" s="7"/>
      <c r="H14" s="7"/>
      <c r="I14" s="8"/>
      <c r="J14" s="5"/>
      <c r="K14" s="5"/>
      <c r="L14" s="5"/>
      <c r="M14" s="5"/>
      <c r="N14" s="5"/>
      <c r="O14" s="5"/>
      <c r="P14" s="5"/>
      <c r="Q14" s="5"/>
      <c r="R14" s="5"/>
      <c r="S14" s="5"/>
      <c r="T14" s="5"/>
      <c r="U14" s="5"/>
      <c r="V14" s="5"/>
      <c r="W14" s="5"/>
      <c r="X14" s="5"/>
      <c r="Y14" s="5"/>
      <c r="Z14" s="5"/>
    </row>
    <row r="15" ht="14.25" customHeight="1">
      <c r="A15" s="5"/>
      <c r="B15" s="5"/>
      <c r="C15" s="5"/>
      <c r="D15" s="5"/>
      <c r="E15" s="5"/>
      <c r="F15" s="5"/>
      <c r="G15" s="5"/>
      <c r="H15" s="5"/>
      <c r="I15" s="5"/>
      <c r="J15" s="5"/>
      <c r="K15" s="5"/>
      <c r="L15" s="5"/>
      <c r="M15" s="5"/>
      <c r="N15" s="5"/>
      <c r="O15" s="5"/>
      <c r="P15" s="5"/>
      <c r="Q15" s="5"/>
      <c r="R15" s="5"/>
      <c r="S15" s="5"/>
      <c r="T15" s="5"/>
      <c r="U15" s="5"/>
      <c r="V15" s="5"/>
      <c r="W15" s="5"/>
      <c r="X15" s="5"/>
      <c r="Y15" s="5"/>
      <c r="Z15" s="5"/>
    </row>
    <row r="16" ht="14.25" customHeight="1">
      <c r="A16" s="5"/>
      <c r="B16" s="5"/>
      <c r="C16" s="5"/>
      <c r="D16" s="5"/>
      <c r="E16" s="5"/>
      <c r="F16" s="5"/>
      <c r="G16" s="5"/>
      <c r="H16" s="5"/>
      <c r="I16" s="5"/>
      <c r="J16" s="5"/>
      <c r="K16" s="5"/>
      <c r="L16" s="5"/>
      <c r="M16" s="5"/>
      <c r="N16" s="5"/>
      <c r="O16" s="5"/>
      <c r="P16" s="5"/>
      <c r="Q16" s="5"/>
      <c r="R16" s="5"/>
      <c r="S16" s="5"/>
      <c r="T16" s="5"/>
      <c r="U16" s="5"/>
      <c r="V16" s="5"/>
      <c r="W16" s="5"/>
      <c r="X16" s="5"/>
      <c r="Y16" s="5"/>
      <c r="Z16" s="5"/>
    </row>
    <row r="17" ht="14.25" customHeight="1">
      <c r="A17" s="5"/>
      <c r="B17" s="5"/>
      <c r="C17" s="5"/>
      <c r="D17" s="5"/>
      <c r="E17" s="5"/>
      <c r="F17" s="5"/>
      <c r="G17" s="5"/>
      <c r="H17" s="5"/>
      <c r="I17" s="5"/>
      <c r="J17" s="5"/>
      <c r="K17" s="5"/>
      <c r="L17" s="5"/>
      <c r="M17" s="5"/>
      <c r="N17" s="5"/>
      <c r="O17" s="5"/>
      <c r="P17" s="5"/>
      <c r="Q17" s="5"/>
      <c r="R17" s="5"/>
      <c r="S17" s="5"/>
      <c r="T17" s="5"/>
      <c r="U17" s="5"/>
      <c r="V17" s="5"/>
      <c r="W17" s="5"/>
      <c r="X17" s="5"/>
      <c r="Y17" s="5"/>
      <c r="Z17" s="5"/>
    </row>
    <row r="18" ht="15.0" customHeight="1">
      <c r="A18" s="5"/>
      <c r="B18" s="5"/>
      <c r="C18" s="386" t="str">
        <f>'PART I'!B269</f>
        <v>Left Side of the X Name (low calorie)</v>
      </c>
      <c r="D18" s="5"/>
      <c r="E18" s="5"/>
      <c r="F18" s="5"/>
      <c r="G18" s="5"/>
      <c r="H18" s="5"/>
      <c r="I18" s="5"/>
      <c r="J18" s="5"/>
      <c r="K18" s="5"/>
      <c r="L18" s="386" t="str">
        <f>'PART I'!B271</f>
        <v>Right Side of the X Name (high calorie)</v>
      </c>
      <c r="M18" s="5"/>
      <c r="N18" s="5"/>
      <c r="O18" s="5"/>
      <c r="P18" s="5"/>
      <c r="Q18" s="5"/>
      <c r="R18" s="5"/>
      <c r="S18" s="5"/>
      <c r="T18" s="5"/>
      <c r="U18" s="5"/>
      <c r="V18" s="5"/>
      <c r="W18" s="5"/>
      <c r="X18" s="5"/>
      <c r="Y18" s="5"/>
      <c r="Z18" s="5"/>
    </row>
    <row r="19" ht="14.25" customHeight="1">
      <c r="A19" s="5"/>
      <c r="B19" s="5"/>
      <c r="C19" s="387"/>
      <c r="D19" s="5"/>
      <c r="E19" s="5"/>
      <c r="F19" s="5"/>
      <c r="G19" s="5"/>
      <c r="H19" s="5"/>
      <c r="I19" s="5"/>
      <c r="J19" s="5"/>
      <c r="K19" s="5"/>
      <c r="L19" s="387"/>
      <c r="M19" s="5"/>
      <c r="N19" s="5"/>
      <c r="O19" s="5"/>
      <c r="P19" s="5"/>
      <c r="Q19" s="5"/>
      <c r="R19" s="5"/>
      <c r="S19" s="5"/>
      <c r="T19" s="5"/>
      <c r="U19" s="5"/>
      <c r="V19" s="5"/>
      <c r="W19" s="5"/>
      <c r="X19" s="5"/>
      <c r="Y19" s="5"/>
      <c r="Z19" s="5"/>
    </row>
    <row r="20" ht="15.0" customHeight="1">
      <c r="A20" s="5"/>
      <c r="B20" s="5"/>
      <c r="C20" s="387"/>
      <c r="D20" s="5"/>
      <c r="E20" s="5"/>
      <c r="F20" s="5"/>
      <c r="G20" s="5"/>
      <c r="H20" s="5"/>
      <c r="I20" s="5"/>
      <c r="J20" s="5"/>
      <c r="K20" s="5"/>
      <c r="L20" s="387"/>
      <c r="M20" s="5"/>
      <c r="N20" s="5"/>
      <c r="O20" s="5"/>
      <c r="P20" s="5"/>
      <c r="Q20" s="5"/>
      <c r="R20" s="5"/>
      <c r="S20" s="5"/>
      <c r="T20" s="5"/>
      <c r="U20" s="5"/>
      <c r="V20" s="5"/>
      <c r="W20" s="5"/>
      <c r="X20" s="5"/>
      <c r="Y20" s="5"/>
      <c r="Z20" s="5"/>
    </row>
    <row r="21" ht="14.25" customHeight="1">
      <c r="A21" s="5"/>
      <c r="B21" s="5"/>
      <c r="C21" s="387"/>
      <c r="D21" s="5"/>
      <c r="E21" s="5"/>
      <c r="F21" s="5"/>
      <c r="G21" s="5"/>
      <c r="H21" s="5"/>
      <c r="I21" s="5"/>
      <c r="J21" s="5"/>
      <c r="K21" s="5"/>
      <c r="L21" s="387"/>
      <c r="M21" s="5"/>
      <c r="N21" s="5"/>
      <c r="O21" s="5"/>
      <c r="P21" s="5"/>
      <c r="Q21" s="5"/>
      <c r="R21" s="5"/>
      <c r="S21" s="5"/>
      <c r="T21" s="5"/>
      <c r="U21" s="5"/>
      <c r="V21" s="5"/>
      <c r="W21" s="5"/>
      <c r="X21" s="5"/>
      <c r="Y21" s="5"/>
      <c r="Z21" s="5"/>
    </row>
    <row r="22" ht="14.25" customHeight="1">
      <c r="A22" s="5"/>
      <c r="B22" s="5"/>
      <c r="C22" s="387"/>
      <c r="D22" s="5"/>
      <c r="E22" s="5"/>
      <c r="F22" s="5"/>
      <c r="G22" s="5"/>
      <c r="H22" s="5"/>
      <c r="I22" s="5"/>
      <c r="J22" s="5"/>
      <c r="K22" s="5"/>
      <c r="L22" s="387"/>
      <c r="M22" s="5"/>
      <c r="N22" s="5"/>
      <c r="O22" s="5"/>
      <c r="P22" s="5"/>
      <c r="Q22" s="5"/>
      <c r="R22" s="5"/>
      <c r="S22" s="5"/>
      <c r="T22" s="5"/>
      <c r="U22" s="5"/>
      <c r="V22" s="5"/>
      <c r="W22" s="5"/>
      <c r="X22" s="5"/>
      <c r="Y22" s="5"/>
      <c r="Z22" s="5"/>
    </row>
    <row r="23" ht="14.25" customHeight="1">
      <c r="A23" s="5"/>
      <c r="B23" s="5"/>
      <c r="C23" s="387"/>
      <c r="D23" s="5"/>
      <c r="E23" s="5"/>
      <c r="F23" s="5"/>
      <c r="G23" s="5"/>
      <c r="H23" s="5"/>
      <c r="I23" s="5"/>
      <c r="J23" s="5"/>
      <c r="K23" s="5"/>
      <c r="L23" s="387"/>
      <c r="M23" s="5"/>
      <c r="N23" s="5"/>
      <c r="O23" s="5"/>
      <c r="P23" s="5"/>
      <c r="Q23" s="5"/>
      <c r="R23" s="5"/>
      <c r="S23" s="5"/>
      <c r="T23" s="5"/>
      <c r="U23" s="5"/>
      <c r="V23" s="5"/>
      <c r="W23" s="5"/>
      <c r="X23" s="5"/>
      <c r="Y23" s="5"/>
      <c r="Z23" s="5"/>
    </row>
    <row r="24" ht="14.25" customHeight="1">
      <c r="A24" s="5"/>
      <c r="B24" s="5"/>
      <c r="C24" s="387"/>
      <c r="D24" s="5"/>
      <c r="E24" s="5"/>
      <c r="F24" s="5"/>
      <c r="G24" s="5"/>
      <c r="H24" s="5"/>
      <c r="I24" s="5"/>
      <c r="J24" s="5"/>
      <c r="K24" s="5"/>
      <c r="L24" s="387"/>
      <c r="M24" s="5"/>
      <c r="N24" s="5"/>
      <c r="O24" s="5"/>
      <c r="P24" s="5"/>
      <c r="Q24" s="5"/>
      <c r="R24" s="5"/>
      <c r="S24" s="5"/>
      <c r="T24" s="5"/>
      <c r="U24" s="5"/>
      <c r="V24" s="5"/>
      <c r="W24" s="5"/>
      <c r="X24" s="5"/>
      <c r="Y24" s="5"/>
      <c r="Z24" s="5"/>
    </row>
    <row r="25" ht="14.25" customHeight="1">
      <c r="A25" s="5"/>
      <c r="B25" s="5"/>
      <c r="C25" s="387"/>
      <c r="D25" s="5"/>
      <c r="E25" s="5"/>
      <c r="F25" s="5"/>
      <c r="G25" s="5"/>
      <c r="H25" s="5"/>
      <c r="I25" s="5"/>
      <c r="J25" s="5"/>
      <c r="K25" s="5"/>
      <c r="L25" s="387"/>
      <c r="M25" s="5"/>
      <c r="N25" s="5"/>
      <c r="O25" s="5"/>
      <c r="P25" s="5"/>
      <c r="Q25" s="5"/>
      <c r="R25" s="5"/>
      <c r="S25" s="5"/>
      <c r="T25" s="5"/>
      <c r="U25" s="5"/>
      <c r="V25" s="5"/>
      <c r="W25" s="5"/>
      <c r="X25" s="5"/>
      <c r="Y25" s="5"/>
      <c r="Z25" s="5"/>
    </row>
    <row r="26" ht="14.25" customHeight="1">
      <c r="A26" s="5"/>
      <c r="B26" s="5"/>
      <c r="C26" s="387"/>
      <c r="D26" s="5"/>
      <c r="E26" s="5"/>
      <c r="F26" s="5"/>
      <c r="G26" s="5"/>
      <c r="H26" s="5"/>
      <c r="I26" s="5"/>
      <c r="J26" s="5"/>
      <c r="K26" s="5"/>
      <c r="L26" s="387"/>
      <c r="M26" s="5"/>
      <c r="N26" s="5"/>
      <c r="O26" s="5"/>
      <c r="P26" s="5"/>
      <c r="Q26" s="5"/>
      <c r="R26" s="5"/>
      <c r="S26" s="5"/>
      <c r="T26" s="5"/>
      <c r="U26" s="5"/>
      <c r="V26" s="5"/>
      <c r="W26" s="5"/>
      <c r="X26" s="5"/>
      <c r="Y26" s="5"/>
      <c r="Z26" s="5"/>
    </row>
    <row r="27" ht="14.25" customHeight="1">
      <c r="A27" s="5"/>
      <c r="B27" s="5"/>
      <c r="C27" s="388"/>
      <c r="D27" s="5"/>
      <c r="E27" s="5"/>
      <c r="F27" s="5"/>
      <c r="G27" s="5"/>
      <c r="H27" s="5"/>
      <c r="I27" s="5"/>
      <c r="J27" s="5"/>
      <c r="K27" s="5"/>
      <c r="L27" s="388"/>
      <c r="M27" s="5"/>
      <c r="N27" s="5"/>
      <c r="O27" s="5"/>
      <c r="P27" s="5"/>
      <c r="Q27" s="5"/>
      <c r="R27" s="5"/>
      <c r="S27" s="5"/>
      <c r="T27" s="5"/>
      <c r="U27" s="5"/>
      <c r="V27" s="5"/>
      <c r="W27" s="5"/>
      <c r="X27" s="5"/>
      <c r="Y27" s="5"/>
      <c r="Z27" s="5"/>
    </row>
    <row r="28" ht="14.2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5.75" customHeight="1">
      <c r="A31" s="5"/>
      <c r="B31" s="5"/>
      <c r="C31" s="5"/>
      <c r="D31" s="5"/>
      <c r="E31" s="5"/>
      <c r="F31" s="389" t="str">
        <f>'PART I'!B275</f>
        <v>Bottom Side of the Y Name (low cost)</v>
      </c>
      <c r="G31" s="7"/>
      <c r="H31" s="7"/>
      <c r="I31" s="8"/>
      <c r="J31" s="5"/>
      <c r="K31" s="5"/>
      <c r="L31" s="5"/>
      <c r="M31" s="5"/>
      <c r="N31" s="5"/>
      <c r="O31" s="5"/>
      <c r="P31" s="5"/>
      <c r="Q31" s="5"/>
      <c r="R31" s="5"/>
      <c r="S31" s="5"/>
      <c r="T31" s="5"/>
      <c r="U31" s="5"/>
      <c r="V31" s="5"/>
      <c r="W31" s="5"/>
      <c r="X31" s="5"/>
      <c r="Y31" s="5"/>
      <c r="Z31" s="5"/>
    </row>
    <row r="32" ht="14.2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4.2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7">
    <mergeCell ref="B5:J5"/>
    <mergeCell ref="B7:J7"/>
    <mergeCell ref="B9:J9"/>
    <mergeCell ref="F14:I14"/>
    <mergeCell ref="C18:C27"/>
    <mergeCell ref="L18:L27"/>
    <mergeCell ref="F31:I31"/>
  </mergeCells>
  <printOptions/>
  <pageMargins bottom="0.75" footer="0.0" header="0.0" left="0.7" right="0.7" top="0.75"/>
  <pageSetup orientation="portrait"/>
  <drawing r:id="rId1"/>
</worksheet>
</file>