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edonianac-my.sharepoint.com/personal/mac1_gcu_ac_uk/Documents/TEACHING Jan21/Teaching_GSBS_External HD/TEACHING/TEACHING_MA/GCU/Trimester B (2021 - 2022)/ISRM/Reinsurance/Coursework/"/>
    </mc:Choice>
  </mc:AlternateContent>
  <xr:revisionPtr revIDLastSave="7" documentId="8_{6CDD1789-4529-454D-918A-DBD7357E7631}" xr6:coauthVersionLast="36" xr6:coauthVersionMax="36" xr10:uidLastSave="{C53BBF43-B439-49D3-8169-021065C66F4A}"/>
  <bookViews>
    <workbookView xWindow="0" yWindow="0" windowWidth="21570" windowHeight="7020" xr2:uid="{D32E7230-8C60-4ABB-96CB-03A39A17F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2" i="1" l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G62" i="1"/>
  <c r="AF62" i="1"/>
  <c r="AE62" i="1"/>
  <c r="AD62" i="1"/>
  <c r="AC62" i="1"/>
  <c r="AB62" i="1"/>
  <c r="AA62" i="1"/>
  <c r="Z62" i="1"/>
  <c r="Y62" i="1"/>
  <c r="X62" i="1"/>
  <c r="W62" i="1"/>
  <c r="AG61" i="1"/>
  <c r="AF61" i="1"/>
  <c r="AE61" i="1"/>
  <c r="AD61" i="1"/>
  <c r="AC61" i="1"/>
  <c r="AB61" i="1"/>
  <c r="AA61" i="1"/>
  <c r="Z61" i="1"/>
  <c r="Y61" i="1"/>
  <c r="X61" i="1"/>
  <c r="W61" i="1"/>
  <c r="AG60" i="1"/>
  <c r="AF60" i="1"/>
  <c r="AE60" i="1"/>
  <c r="AD60" i="1"/>
  <c r="AC60" i="1"/>
  <c r="AB60" i="1"/>
  <c r="AA60" i="1"/>
  <c r="Z60" i="1"/>
  <c r="Y60" i="1"/>
  <c r="X60" i="1"/>
  <c r="W60" i="1"/>
  <c r="AG59" i="1"/>
  <c r="AF59" i="1"/>
  <c r="AE59" i="1"/>
  <c r="AD59" i="1"/>
  <c r="AC59" i="1"/>
  <c r="AB59" i="1"/>
  <c r="AA59" i="1"/>
  <c r="Z59" i="1"/>
  <c r="Y59" i="1"/>
  <c r="X59" i="1"/>
  <c r="W59" i="1"/>
  <c r="AG58" i="1"/>
  <c r="AF58" i="1"/>
  <c r="AE58" i="1"/>
  <c r="AD58" i="1"/>
  <c r="AC58" i="1"/>
  <c r="AB58" i="1"/>
  <c r="AA58" i="1"/>
  <c r="Z58" i="1"/>
  <c r="Y58" i="1"/>
  <c r="X58" i="1"/>
  <c r="W58" i="1"/>
  <c r="AG57" i="1"/>
  <c r="AF57" i="1"/>
  <c r="AE57" i="1"/>
  <c r="AD57" i="1"/>
  <c r="AC57" i="1"/>
  <c r="AB57" i="1"/>
  <c r="AA57" i="1"/>
  <c r="Z57" i="1"/>
  <c r="Y57" i="1"/>
  <c r="X57" i="1"/>
  <c r="W57" i="1"/>
  <c r="AG56" i="1"/>
  <c r="AF56" i="1"/>
  <c r="AE56" i="1"/>
  <c r="AD56" i="1"/>
  <c r="AC56" i="1"/>
  <c r="AB56" i="1"/>
  <c r="AA56" i="1"/>
  <c r="Z56" i="1"/>
  <c r="Y56" i="1"/>
  <c r="X56" i="1"/>
  <c r="W56" i="1"/>
  <c r="AG55" i="1"/>
  <c r="AF55" i="1"/>
  <c r="AE55" i="1"/>
  <c r="AD55" i="1"/>
  <c r="AC55" i="1"/>
  <c r="AB55" i="1"/>
  <c r="AA55" i="1"/>
  <c r="Z55" i="1"/>
  <c r="Y55" i="1"/>
  <c r="X55" i="1"/>
  <c r="W55" i="1"/>
  <c r="AG54" i="1"/>
  <c r="AF54" i="1"/>
  <c r="AE54" i="1"/>
  <c r="AD54" i="1"/>
  <c r="AC54" i="1"/>
  <c r="AB54" i="1"/>
  <c r="AA54" i="1"/>
  <c r="Z54" i="1"/>
  <c r="Y54" i="1"/>
  <c r="X54" i="1"/>
  <c r="W54" i="1"/>
  <c r="AG53" i="1"/>
  <c r="AF53" i="1"/>
  <c r="AE53" i="1"/>
  <c r="AD53" i="1"/>
  <c r="AC53" i="1"/>
  <c r="AB53" i="1"/>
  <c r="AA53" i="1"/>
  <c r="Z53" i="1"/>
  <c r="Y53" i="1"/>
  <c r="X53" i="1"/>
  <c r="W53" i="1"/>
  <c r="AG52" i="1"/>
  <c r="AF52" i="1"/>
  <c r="AE52" i="1"/>
  <c r="AD52" i="1"/>
  <c r="AC52" i="1"/>
  <c r="AB52" i="1"/>
  <c r="AA52" i="1"/>
  <c r="Z52" i="1"/>
  <c r="Y52" i="1"/>
  <c r="X52" i="1"/>
  <c r="W52" i="1"/>
  <c r="AG51" i="1"/>
  <c r="AF51" i="1"/>
  <c r="AE51" i="1"/>
  <c r="AD51" i="1"/>
  <c r="AC51" i="1"/>
  <c r="AB51" i="1"/>
  <c r="AA51" i="1"/>
  <c r="Z51" i="1"/>
  <c r="Y51" i="1"/>
  <c r="X51" i="1"/>
  <c r="W51" i="1"/>
  <c r="AG50" i="1"/>
  <c r="AF50" i="1"/>
  <c r="AE50" i="1"/>
  <c r="AD50" i="1"/>
  <c r="AC50" i="1"/>
  <c r="AB50" i="1"/>
  <c r="AA50" i="1"/>
  <c r="Z50" i="1"/>
  <c r="Y50" i="1"/>
  <c r="X50" i="1"/>
  <c r="W50" i="1"/>
  <c r="AG49" i="1"/>
  <c r="AF49" i="1"/>
  <c r="AE49" i="1"/>
  <c r="AD49" i="1"/>
  <c r="AC49" i="1"/>
  <c r="AB49" i="1"/>
  <c r="AA49" i="1"/>
  <c r="Z49" i="1"/>
  <c r="Y49" i="1"/>
  <c r="X49" i="1"/>
  <c r="W49" i="1"/>
  <c r="AG48" i="1"/>
  <c r="AF48" i="1"/>
  <c r="AE48" i="1"/>
  <c r="AD48" i="1"/>
  <c r="AC48" i="1"/>
  <c r="AB48" i="1"/>
  <c r="AA48" i="1"/>
  <c r="Z48" i="1"/>
  <c r="Y48" i="1"/>
  <c r="X48" i="1"/>
  <c r="W48" i="1"/>
  <c r="AG47" i="1"/>
  <c r="AF47" i="1"/>
  <c r="AE47" i="1"/>
  <c r="AD47" i="1"/>
  <c r="AC47" i="1"/>
  <c r="AB47" i="1"/>
  <c r="AA47" i="1"/>
  <c r="Z47" i="1"/>
  <c r="Y47" i="1"/>
  <c r="X47" i="1"/>
  <c r="W47" i="1"/>
  <c r="AG46" i="1"/>
  <c r="AF46" i="1"/>
  <c r="AE46" i="1"/>
  <c r="AD46" i="1"/>
  <c r="AC46" i="1"/>
  <c r="AB46" i="1"/>
  <c r="AA46" i="1"/>
  <c r="Z46" i="1"/>
  <c r="Y46" i="1"/>
  <c r="X46" i="1"/>
  <c r="W46" i="1"/>
  <c r="AG45" i="1"/>
  <c r="AF45" i="1"/>
  <c r="AE45" i="1"/>
  <c r="AD45" i="1"/>
  <c r="AC45" i="1"/>
  <c r="AB45" i="1"/>
  <c r="AA45" i="1"/>
  <c r="Z45" i="1"/>
  <c r="Y45" i="1"/>
  <c r="X45" i="1"/>
  <c r="W45" i="1"/>
  <c r="AG44" i="1"/>
  <c r="AF44" i="1"/>
  <c r="AE44" i="1"/>
  <c r="AD44" i="1"/>
  <c r="AC44" i="1"/>
  <c r="AB44" i="1"/>
  <c r="AA44" i="1"/>
  <c r="Z44" i="1"/>
  <c r="Y44" i="1"/>
  <c r="X44" i="1"/>
  <c r="W44" i="1"/>
  <c r="AG43" i="1"/>
  <c r="AF43" i="1"/>
  <c r="AE43" i="1"/>
  <c r="AD43" i="1"/>
  <c r="AC43" i="1"/>
  <c r="AB43" i="1"/>
  <c r="AA43" i="1"/>
  <c r="Z43" i="1"/>
  <c r="Y43" i="1"/>
  <c r="X43" i="1"/>
  <c r="W43" i="1"/>
  <c r="AG42" i="1"/>
  <c r="AF42" i="1"/>
  <c r="AE42" i="1"/>
  <c r="AD42" i="1"/>
  <c r="AC42" i="1"/>
  <c r="AB42" i="1"/>
  <c r="AA42" i="1"/>
  <c r="Z42" i="1"/>
  <c r="Y42" i="1"/>
  <c r="X42" i="1"/>
  <c r="W42" i="1"/>
  <c r="AG41" i="1"/>
  <c r="AF41" i="1"/>
  <c r="AE41" i="1"/>
  <c r="AD41" i="1"/>
  <c r="AC41" i="1"/>
  <c r="AB41" i="1"/>
  <c r="AA41" i="1"/>
  <c r="Z41" i="1"/>
  <c r="Y41" i="1"/>
  <c r="X41" i="1"/>
  <c r="W41" i="1"/>
  <c r="AG38" i="1"/>
  <c r="AF38" i="1"/>
  <c r="AE38" i="1"/>
  <c r="AD38" i="1"/>
  <c r="AC38" i="1"/>
  <c r="AB38" i="1"/>
  <c r="AA38" i="1"/>
  <c r="Z38" i="1"/>
  <c r="Y38" i="1"/>
  <c r="X38" i="1"/>
  <c r="W38" i="1"/>
  <c r="AG37" i="1"/>
  <c r="AF37" i="1"/>
  <c r="AE37" i="1"/>
  <c r="AD37" i="1"/>
  <c r="AC37" i="1"/>
  <c r="AB37" i="1"/>
  <c r="AA37" i="1"/>
  <c r="Z37" i="1"/>
  <c r="Y37" i="1"/>
  <c r="X37" i="1"/>
  <c r="W37" i="1"/>
  <c r="AG36" i="1"/>
  <c r="AF36" i="1"/>
  <c r="AE36" i="1"/>
  <c r="AD36" i="1"/>
  <c r="AC36" i="1"/>
  <c r="AB36" i="1"/>
  <c r="AA36" i="1"/>
  <c r="Z36" i="1"/>
  <c r="Y36" i="1"/>
  <c r="X36" i="1"/>
  <c r="W36" i="1"/>
  <c r="AG35" i="1"/>
  <c r="AF35" i="1"/>
  <c r="AE35" i="1"/>
  <c r="AD35" i="1"/>
  <c r="AC35" i="1"/>
  <c r="AB35" i="1"/>
  <c r="AA35" i="1"/>
  <c r="Z35" i="1"/>
  <c r="Y35" i="1"/>
  <c r="X35" i="1"/>
  <c r="W35" i="1"/>
  <c r="AG34" i="1"/>
  <c r="AF34" i="1"/>
  <c r="AE34" i="1"/>
  <c r="AD34" i="1"/>
  <c r="AC34" i="1"/>
  <c r="AB34" i="1"/>
  <c r="AA34" i="1"/>
  <c r="Z34" i="1"/>
  <c r="Y34" i="1"/>
  <c r="X34" i="1"/>
  <c r="W34" i="1"/>
  <c r="AG33" i="1"/>
  <c r="AF33" i="1"/>
  <c r="AE33" i="1"/>
  <c r="AD33" i="1"/>
  <c r="AC33" i="1"/>
  <c r="AB33" i="1"/>
  <c r="AA33" i="1"/>
  <c r="Z33" i="1"/>
  <c r="Y33" i="1"/>
  <c r="X33" i="1"/>
  <c r="W33" i="1"/>
  <c r="AG32" i="1"/>
  <c r="AF32" i="1"/>
  <c r="AE32" i="1"/>
  <c r="AD32" i="1"/>
  <c r="AC32" i="1"/>
  <c r="AB32" i="1"/>
  <c r="AA32" i="1"/>
  <c r="Z32" i="1"/>
  <c r="Y32" i="1"/>
  <c r="X32" i="1"/>
  <c r="W32" i="1"/>
  <c r="AG31" i="1"/>
  <c r="AF31" i="1"/>
  <c r="AE31" i="1"/>
  <c r="AD31" i="1"/>
  <c r="AC31" i="1"/>
  <c r="AB31" i="1"/>
  <c r="AA31" i="1"/>
  <c r="Z31" i="1"/>
  <c r="Y31" i="1"/>
  <c r="X31" i="1"/>
  <c r="W31" i="1"/>
  <c r="AG30" i="1"/>
  <c r="AF30" i="1"/>
  <c r="AE30" i="1"/>
  <c r="AD30" i="1"/>
  <c r="AC30" i="1"/>
  <c r="AB30" i="1"/>
  <c r="AA30" i="1"/>
  <c r="Z30" i="1"/>
  <c r="Y30" i="1"/>
  <c r="X30" i="1"/>
  <c r="W30" i="1"/>
  <c r="AG29" i="1"/>
  <c r="AF29" i="1"/>
  <c r="AE29" i="1"/>
  <c r="AD29" i="1"/>
  <c r="AC29" i="1"/>
  <c r="AB29" i="1"/>
  <c r="AA29" i="1"/>
  <c r="Z29" i="1"/>
  <c r="Y29" i="1"/>
  <c r="X29" i="1"/>
  <c r="W29" i="1"/>
  <c r="AG28" i="1"/>
  <c r="AF28" i="1"/>
  <c r="AE28" i="1"/>
  <c r="AD28" i="1"/>
  <c r="AC28" i="1"/>
  <c r="AB28" i="1"/>
  <c r="AA28" i="1"/>
  <c r="Z28" i="1"/>
  <c r="Y28" i="1"/>
  <c r="X28" i="1"/>
  <c r="W28" i="1"/>
  <c r="AG27" i="1"/>
  <c r="AF27" i="1"/>
  <c r="AE27" i="1"/>
  <c r="AD27" i="1"/>
  <c r="AC27" i="1"/>
  <c r="AB27" i="1"/>
  <c r="AA27" i="1"/>
  <c r="Z27" i="1"/>
  <c r="Y27" i="1"/>
  <c r="X27" i="1"/>
  <c r="W27" i="1"/>
  <c r="AG26" i="1"/>
  <c r="AF26" i="1"/>
  <c r="AE26" i="1"/>
  <c r="AD26" i="1"/>
  <c r="AC26" i="1"/>
  <c r="AB26" i="1"/>
  <c r="AA26" i="1"/>
  <c r="Z26" i="1"/>
  <c r="Y26" i="1"/>
  <c r="X26" i="1"/>
  <c r="W26" i="1"/>
  <c r="AG25" i="1"/>
  <c r="AF25" i="1"/>
  <c r="AE25" i="1"/>
  <c r="AD25" i="1"/>
  <c r="AC25" i="1"/>
  <c r="AB25" i="1"/>
  <c r="AA25" i="1"/>
  <c r="Z25" i="1"/>
  <c r="Y25" i="1"/>
  <c r="X25" i="1"/>
  <c r="W25" i="1"/>
  <c r="AG24" i="1"/>
  <c r="AF24" i="1"/>
  <c r="AE24" i="1"/>
  <c r="AD24" i="1"/>
  <c r="AC24" i="1"/>
  <c r="AB24" i="1"/>
  <c r="AA24" i="1"/>
  <c r="Z24" i="1"/>
  <c r="Y24" i="1"/>
  <c r="X24" i="1"/>
  <c r="W24" i="1"/>
  <c r="AG23" i="1"/>
  <c r="AF23" i="1"/>
  <c r="AE23" i="1"/>
  <c r="AD23" i="1"/>
  <c r="AC23" i="1"/>
  <c r="AB23" i="1"/>
  <c r="AA23" i="1"/>
  <c r="Z23" i="1"/>
  <c r="Y23" i="1"/>
  <c r="X23" i="1"/>
  <c r="W23" i="1"/>
  <c r="AG22" i="1"/>
  <c r="AF22" i="1"/>
  <c r="AE22" i="1"/>
  <c r="AD22" i="1"/>
  <c r="AC22" i="1"/>
  <c r="AB22" i="1"/>
  <c r="AA22" i="1"/>
  <c r="Z22" i="1"/>
  <c r="Y22" i="1"/>
  <c r="X22" i="1"/>
  <c r="W22" i="1"/>
  <c r="AG21" i="1"/>
  <c r="AF21" i="1"/>
  <c r="AE21" i="1"/>
  <c r="AD21" i="1"/>
  <c r="AC21" i="1"/>
  <c r="AB21" i="1"/>
  <c r="AA21" i="1"/>
  <c r="Z21" i="1"/>
  <c r="Y21" i="1"/>
  <c r="X21" i="1"/>
  <c r="W21" i="1"/>
  <c r="AG20" i="1"/>
  <c r="AF20" i="1"/>
  <c r="AE20" i="1"/>
  <c r="AD20" i="1"/>
  <c r="AC20" i="1"/>
  <c r="AB20" i="1"/>
  <c r="AA20" i="1"/>
  <c r="Z20" i="1"/>
  <c r="Y20" i="1"/>
  <c r="X20" i="1"/>
  <c r="W20" i="1"/>
  <c r="AG19" i="1"/>
  <c r="AF19" i="1"/>
  <c r="AE19" i="1"/>
  <c r="AD19" i="1"/>
  <c r="AC19" i="1"/>
  <c r="AB19" i="1"/>
  <c r="AA19" i="1"/>
  <c r="Z19" i="1"/>
  <c r="Y19" i="1"/>
  <c r="X19" i="1"/>
  <c r="W19" i="1"/>
  <c r="AG17" i="1"/>
  <c r="AF17" i="1"/>
  <c r="AE17" i="1"/>
  <c r="AD17" i="1"/>
  <c r="AC17" i="1"/>
  <c r="AB17" i="1"/>
  <c r="AA17" i="1"/>
  <c r="Z17" i="1"/>
  <c r="Y17" i="1"/>
  <c r="X17" i="1"/>
  <c r="W17" i="1"/>
  <c r="AG16" i="1"/>
  <c r="AF16" i="1"/>
  <c r="AE16" i="1"/>
  <c r="AD16" i="1"/>
  <c r="AC16" i="1"/>
  <c r="AB16" i="1"/>
  <c r="AA16" i="1"/>
  <c r="Z16" i="1"/>
  <c r="Y16" i="1"/>
  <c r="X16" i="1"/>
  <c r="W16" i="1"/>
  <c r="AG15" i="1"/>
  <c r="AF15" i="1"/>
  <c r="AE15" i="1"/>
  <c r="AD15" i="1"/>
  <c r="AC15" i="1"/>
  <c r="AB15" i="1"/>
  <c r="AA15" i="1"/>
  <c r="Z15" i="1"/>
  <c r="Y15" i="1"/>
  <c r="X15" i="1"/>
  <c r="W15" i="1"/>
  <c r="AG14" i="1"/>
  <c r="AF14" i="1"/>
  <c r="AE14" i="1"/>
  <c r="AD14" i="1"/>
  <c r="AC14" i="1"/>
  <c r="AB14" i="1"/>
  <c r="AA14" i="1"/>
  <c r="Z14" i="1"/>
  <c r="Y14" i="1"/>
  <c r="X14" i="1"/>
  <c r="W14" i="1"/>
  <c r="AG13" i="1"/>
  <c r="AF13" i="1"/>
  <c r="AE13" i="1"/>
  <c r="AD13" i="1"/>
  <c r="AC13" i="1"/>
  <c r="AB13" i="1"/>
  <c r="AA13" i="1"/>
  <c r="Z13" i="1"/>
  <c r="Y13" i="1"/>
  <c r="X13" i="1"/>
  <c r="W13" i="1"/>
  <c r="AG12" i="1"/>
  <c r="AF12" i="1"/>
  <c r="AE12" i="1"/>
  <c r="AD12" i="1"/>
  <c r="AC12" i="1"/>
  <c r="AB12" i="1"/>
  <c r="AA12" i="1"/>
  <c r="Z12" i="1"/>
  <c r="Y12" i="1"/>
  <c r="X12" i="1"/>
  <c r="W12" i="1"/>
  <c r="AG11" i="1"/>
  <c r="AF11" i="1"/>
  <c r="AE11" i="1"/>
  <c r="AD11" i="1"/>
  <c r="AC11" i="1"/>
  <c r="AB11" i="1"/>
  <c r="AA11" i="1"/>
  <c r="Z11" i="1"/>
  <c r="Y11" i="1"/>
  <c r="X11" i="1"/>
  <c r="W11" i="1"/>
  <c r="AG10" i="1"/>
  <c r="AF10" i="1"/>
  <c r="AE10" i="1"/>
  <c r="AD10" i="1"/>
  <c r="AC10" i="1"/>
  <c r="AB10" i="1"/>
  <c r="AA10" i="1"/>
  <c r="Z10" i="1"/>
  <c r="Y10" i="1"/>
  <c r="X10" i="1"/>
  <c r="W10" i="1"/>
  <c r="AG9" i="1"/>
  <c r="AF9" i="1"/>
  <c r="AE9" i="1"/>
  <c r="AD9" i="1"/>
  <c r="AC9" i="1"/>
  <c r="AB9" i="1"/>
  <c r="AA9" i="1"/>
  <c r="Z9" i="1"/>
  <c r="Y9" i="1"/>
  <c r="X9" i="1"/>
  <c r="W9" i="1"/>
  <c r="AG8" i="1"/>
  <c r="AF8" i="1"/>
  <c r="AE8" i="1"/>
  <c r="AD8" i="1"/>
  <c r="AC8" i="1"/>
  <c r="AB8" i="1"/>
  <c r="AA8" i="1"/>
  <c r="Z8" i="1"/>
  <c r="Y8" i="1"/>
  <c r="X8" i="1"/>
  <c r="W8" i="1"/>
  <c r="AG7" i="1"/>
  <c r="AF7" i="1"/>
  <c r="AE7" i="1"/>
  <c r="AD7" i="1"/>
  <c r="AC7" i="1"/>
  <c r="AB7" i="1"/>
  <c r="AA7" i="1"/>
  <c r="Z7" i="1"/>
  <c r="Y7" i="1"/>
  <c r="X7" i="1"/>
  <c r="W7" i="1"/>
  <c r="AG6" i="1"/>
  <c r="AF6" i="1"/>
  <c r="AE6" i="1"/>
  <c r="AD6" i="1"/>
  <c r="AC6" i="1"/>
  <c r="AB6" i="1"/>
  <c r="AA6" i="1"/>
  <c r="Z6" i="1"/>
  <c r="Y6" i="1"/>
  <c r="X6" i="1"/>
  <c r="W6" i="1"/>
  <c r="AG4" i="1"/>
  <c r="AF4" i="1"/>
  <c r="AE4" i="1"/>
  <c r="AD4" i="1"/>
  <c r="AC4" i="1"/>
  <c r="AB4" i="1"/>
  <c r="AA4" i="1"/>
  <c r="Z4" i="1"/>
  <c r="Y4" i="1"/>
  <c r="X4" i="1"/>
  <c r="W4" i="1"/>
  <c r="AG3" i="1"/>
  <c r="AF3" i="1"/>
  <c r="AE3" i="1"/>
  <c r="AD3" i="1"/>
  <c r="AC3" i="1"/>
  <c r="AB3" i="1"/>
  <c r="AA3" i="1"/>
  <c r="Z3" i="1"/>
  <c r="Y3" i="1"/>
  <c r="X3" i="1"/>
  <c r="W3" i="1"/>
  <c r="N60" i="1"/>
  <c r="M60" i="1"/>
  <c r="V60" i="1" s="1"/>
  <c r="L60" i="1"/>
  <c r="K60" i="1"/>
  <c r="J60" i="1"/>
  <c r="U60" i="1" s="1"/>
  <c r="I60" i="1"/>
  <c r="T60" i="1" s="1"/>
  <c r="H60" i="1"/>
  <c r="S60" i="1" s="1"/>
  <c r="G60" i="1"/>
  <c r="R60" i="1" s="1"/>
  <c r="D60" i="1"/>
  <c r="O60" i="1" s="1"/>
  <c r="N59" i="1"/>
  <c r="M59" i="1"/>
  <c r="V59" i="1" s="1"/>
  <c r="L59" i="1"/>
  <c r="K59" i="1"/>
  <c r="J59" i="1"/>
  <c r="U59" i="1" s="1"/>
  <c r="I59" i="1"/>
  <c r="T59" i="1" s="1"/>
  <c r="H59" i="1"/>
  <c r="S59" i="1" s="1"/>
  <c r="G59" i="1"/>
  <c r="R59" i="1" s="1"/>
  <c r="D59" i="1"/>
  <c r="O59" i="1" s="1"/>
  <c r="S58" i="1"/>
  <c r="N58" i="1"/>
  <c r="M58" i="1"/>
  <c r="V58" i="1" s="1"/>
  <c r="L58" i="1"/>
  <c r="K58" i="1"/>
  <c r="J58" i="1"/>
  <c r="U58" i="1" s="1"/>
  <c r="I58" i="1"/>
  <c r="T58" i="1" s="1"/>
  <c r="H58" i="1"/>
  <c r="G58" i="1"/>
  <c r="R58" i="1" s="1"/>
  <c r="D58" i="1"/>
  <c r="O58" i="1" s="1"/>
  <c r="V57" i="1"/>
  <c r="N57" i="1"/>
  <c r="M57" i="1"/>
  <c r="L57" i="1"/>
  <c r="K57" i="1"/>
  <c r="J57" i="1"/>
  <c r="U57" i="1" s="1"/>
  <c r="I57" i="1"/>
  <c r="T57" i="1" s="1"/>
  <c r="H57" i="1"/>
  <c r="S57" i="1" s="1"/>
  <c r="G57" i="1"/>
  <c r="R57" i="1" s="1"/>
  <c r="D57" i="1"/>
  <c r="O57" i="1" s="1"/>
  <c r="N54" i="1"/>
  <c r="M54" i="1"/>
  <c r="V54" i="1" s="1"/>
  <c r="L54" i="1"/>
  <c r="K54" i="1"/>
  <c r="J54" i="1"/>
  <c r="U54" i="1" s="1"/>
  <c r="I54" i="1"/>
  <c r="T54" i="1" s="1"/>
  <c r="H54" i="1"/>
  <c r="S54" i="1" s="1"/>
  <c r="G54" i="1"/>
  <c r="R54" i="1" s="1"/>
  <c r="D54" i="1"/>
  <c r="E54" i="1" s="1"/>
  <c r="N53" i="1"/>
  <c r="M53" i="1"/>
  <c r="V53" i="1" s="1"/>
  <c r="L53" i="1"/>
  <c r="K53" i="1"/>
  <c r="J53" i="1"/>
  <c r="U53" i="1" s="1"/>
  <c r="I53" i="1"/>
  <c r="T53" i="1" s="1"/>
  <c r="H53" i="1"/>
  <c r="S53" i="1" s="1"/>
  <c r="G53" i="1"/>
  <c r="R53" i="1" s="1"/>
  <c r="D53" i="1"/>
  <c r="O53" i="1" s="1"/>
  <c r="N52" i="1"/>
  <c r="M52" i="1"/>
  <c r="V52" i="1" s="1"/>
  <c r="L52" i="1"/>
  <c r="K52" i="1"/>
  <c r="J52" i="1"/>
  <c r="U52" i="1" s="1"/>
  <c r="I52" i="1"/>
  <c r="T52" i="1" s="1"/>
  <c r="H52" i="1"/>
  <c r="S52" i="1" s="1"/>
  <c r="G52" i="1"/>
  <c r="R52" i="1" s="1"/>
  <c r="D52" i="1"/>
  <c r="O52" i="1" s="1"/>
  <c r="N51" i="1"/>
  <c r="M51" i="1"/>
  <c r="V51" i="1" s="1"/>
  <c r="L51" i="1"/>
  <c r="K51" i="1"/>
  <c r="J51" i="1"/>
  <c r="U51" i="1" s="1"/>
  <c r="I51" i="1"/>
  <c r="T51" i="1" s="1"/>
  <c r="H51" i="1"/>
  <c r="S51" i="1" s="1"/>
  <c r="G51" i="1"/>
  <c r="R51" i="1" s="1"/>
  <c r="D51" i="1"/>
  <c r="E51" i="1" s="1"/>
  <c r="N31" i="1"/>
  <c r="N32" i="1"/>
  <c r="N33" i="1"/>
  <c r="N34" i="1"/>
  <c r="N35" i="1"/>
  <c r="N55" i="1"/>
  <c r="N56" i="1"/>
  <c r="N61" i="1"/>
  <c r="N62" i="1"/>
  <c r="N36" i="1"/>
  <c r="N37" i="1"/>
  <c r="N38" i="1"/>
  <c r="N41" i="1"/>
  <c r="N42" i="1"/>
  <c r="N43" i="1"/>
  <c r="N44" i="1"/>
  <c r="N45" i="1"/>
  <c r="N46" i="1"/>
  <c r="N47" i="1"/>
  <c r="N48" i="1"/>
  <c r="N49" i="1"/>
  <c r="N50" i="1"/>
  <c r="N30" i="1"/>
  <c r="N4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" i="1"/>
  <c r="M19" i="1"/>
  <c r="V19" i="1" s="1"/>
  <c r="M20" i="1"/>
  <c r="V20" i="1" s="1"/>
  <c r="M21" i="1"/>
  <c r="V21" i="1" s="1"/>
  <c r="M22" i="1"/>
  <c r="V22" i="1" s="1"/>
  <c r="M23" i="1"/>
  <c r="V23" i="1" s="1"/>
  <c r="M24" i="1"/>
  <c r="V24" i="1" s="1"/>
  <c r="M25" i="1"/>
  <c r="V25" i="1" s="1"/>
  <c r="M26" i="1"/>
  <c r="V26" i="1" s="1"/>
  <c r="M27" i="1"/>
  <c r="V27" i="1" s="1"/>
  <c r="M28" i="1"/>
  <c r="V28" i="1" s="1"/>
  <c r="M29" i="1"/>
  <c r="V29" i="1" s="1"/>
  <c r="M30" i="1"/>
  <c r="V30" i="1" s="1"/>
  <c r="M31" i="1"/>
  <c r="V31" i="1" s="1"/>
  <c r="M32" i="1"/>
  <c r="V32" i="1" s="1"/>
  <c r="M33" i="1"/>
  <c r="V33" i="1" s="1"/>
  <c r="M34" i="1"/>
  <c r="V34" i="1" s="1"/>
  <c r="M35" i="1"/>
  <c r="V35" i="1" s="1"/>
  <c r="M55" i="1"/>
  <c r="V55" i="1" s="1"/>
  <c r="M56" i="1"/>
  <c r="V56" i="1" s="1"/>
  <c r="M61" i="1"/>
  <c r="V61" i="1" s="1"/>
  <c r="M62" i="1"/>
  <c r="V62" i="1" s="1"/>
  <c r="M36" i="1"/>
  <c r="V36" i="1" s="1"/>
  <c r="M37" i="1"/>
  <c r="V37" i="1" s="1"/>
  <c r="M38" i="1"/>
  <c r="V38" i="1" s="1"/>
  <c r="M41" i="1"/>
  <c r="V41" i="1" s="1"/>
  <c r="M42" i="1"/>
  <c r="V42" i="1" s="1"/>
  <c r="M43" i="1"/>
  <c r="V43" i="1" s="1"/>
  <c r="M44" i="1"/>
  <c r="V44" i="1" s="1"/>
  <c r="M45" i="1"/>
  <c r="V45" i="1" s="1"/>
  <c r="M46" i="1"/>
  <c r="V46" i="1" s="1"/>
  <c r="M47" i="1"/>
  <c r="V47" i="1" s="1"/>
  <c r="M48" i="1"/>
  <c r="V48" i="1" s="1"/>
  <c r="M49" i="1"/>
  <c r="V49" i="1" s="1"/>
  <c r="M50" i="1"/>
  <c r="V50" i="1" s="1"/>
  <c r="M17" i="1"/>
  <c r="V17" i="1" s="1"/>
  <c r="M4" i="1"/>
  <c r="V4" i="1" s="1"/>
  <c r="M6" i="1"/>
  <c r="V6" i="1" s="1"/>
  <c r="M7" i="1"/>
  <c r="V7" i="1" s="1"/>
  <c r="M8" i="1"/>
  <c r="V8" i="1" s="1"/>
  <c r="M9" i="1"/>
  <c r="V9" i="1" s="1"/>
  <c r="M10" i="1"/>
  <c r="V10" i="1" s="1"/>
  <c r="M11" i="1"/>
  <c r="V11" i="1" s="1"/>
  <c r="M12" i="1"/>
  <c r="V12" i="1" s="1"/>
  <c r="M13" i="1"/>
  <c r="V13" i="1" s="1"/>
  <c r="M14" i="1"/>
  <c r="V14" i="1" s="1"/>
  <c r="M15" i="1"/>
  <c r="V15" i="1" s="1"/>
  <c r="M16" i="1"/>
  <c r="V16" i="1" s="1"/>
  <c r="M3" i="1"/>
  <c r="V3" i="1" s="1"/>
  <c r="L35" i="1"/>
  <c r="L55" i="1"/>
  <c r="L56" i="1"/>
  <c r="L61" i="1"/>
  <c r="L62" i="1"/>
  <c r="L36" i="1"/>
  <c r="L37" i="1"/>
  <c r="L38" i="1"/>
  <c r="L41" i="1"/>
  <c r="L42" i="1"/>
  <c r="L43" i="1"/>
  <c r="L44" i="1"/>
  <c r="L45" i="1"/>
  <c r="L46" i="1"/>
  <c r="L47" i="1"/>
  <c r="L48" i="1"/>
  <c r="L49" i="1"/>
  <c r="L50" i="1"/>
  <c r="L34" i="1"/>
  <c r="L26" i="1"/>
  <c r="L27" i="1"/>
  <c r="L28" i="1"/>
  <c r="L29" i="1"/>
  <c r="L30" i="1"/>
  <c r="L31" i="1"/>
  <c r="L32" i="1"/>
  <c r="L33" i="1"/>
  <c r="L14" i="1"/>
  <c r="L15" i="1"/>
  <c r="L16" i="1"/>
  <c r="L17" i="1"/>
  <c r="L19" i="1"/>
  <c r="L20" i="1"/>
  <c r="L21" i="1"/>
  <c r="L22" i="1"/>
  <c r="L23" i="1"/>
  <c r="L24" i="1"/>
  <c r="L25" i="1"/>
  <c r="L13" i="1"/>
  <c r="L4" i="1"/>
  <c r="L6" i="1"/>
  <c r="L7" i="1"/>
  <c r="L8" i="1"/>
  <c r="L9" i="1"/>
  <c r="L10" i="1"/>
  <c r="L11" i="1"/>
  <c r="L12" i="1"/>
  <c r="L3" i="1"/>
  <c r="K28" i="1"/>
  <c r="K29" i="1"/>
  <c r="K30" i="1"/>
  <c r="K31" i="1"/>
  <c r="K32" i="1"/>
  <c r="K33" i="1"/>
  <c r="K34" i="1"/>
  <c r="K35" i="1"/>
  <c r="K55" i="1"/>
  <c r="K56" i="1"/>
  <c r="K61" i="1"/>
  <c r="K62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27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3" i="1"/>
  <c r="J43" i="1"/>
  <c r="U43" i="1" s="1"/>
  <c r="J44" i="1"/>
  <c r="U44" i="1" s="1"/>
  <c r="J45" i="1"/>
  <c r="U45" i="1" s="1"/>
  <c r="J46" i="1"/>
  <c r="U46" i="1" s="1"/>
  <c r="J47" i="1"/>
  <c r="U47" i="1" s="1"/>
  <c r="J48" i="1"/>
  <c r="U48" i="1" s="1"/>
  <c r="J49" i="1"/>
  <c r="U49" i="1" s="1"/>
  <c r="J50" i="1"/>
  <c r="U50" i="1" s="1"/>
  <c r="J42" i="1"/>
  <c r="U42" i="1" s="1"/>
  <c r="J29" i="1"/>
  <c r="U29" i="1" s="1"/>
  <c r="J30" i="1"/>
  <c r="U30" i="1" s="1"/>
  <c r="J31" i="1"/>
  <c r="U31" i="1" s="1"/>
  <c r="J32" i="1"/>
  <c r="U32" i="1" s="1"/>
  <c r="J33" i="1"/>
  <c r="U33" i="1" s="1"/>
  <c r="J34" i="1"/>
  <c r="U34" i="1" s="1"/>
  <c r="J35" i="1"/>
  <c r="U35" i="1" s="1"/>
  <c r="J55" i="1"/>
  <c r="U55" i="1" s="1"/>
  <c r="J56" i="1"/>
  <c r="U56" i="1" s="1"/>
  <c r="J61" i="1"/>
  <c r="U61" i="1" s="1"/>
  <c r="J62" i="1"/>
  <c r="U62" i="1" s="1"/>
  <c r="J36" i="1"/>
  <c r="U36" i="1" s="1"/>
  <c r="J37" i="1"/>
  <c r="U37" i="1" s="1"/>
  <c r="J38" i="1"/>
  <c r="U38" i="1" s="1"/>
  <c r="J41" i="1"/>
  <c r="U41" i="1" s="1"/>
  <c r="J28" i="1"/>
  <c r="U28" i="1" s="1"/>
  <c r="J4" i="1"/>
  <c r="U4" i="1" s="1"/>
  <c r="J6" i="1"/>
  <c r="U6" i="1" s="1"/>
  <c r="J7" i="1"/>
  <c r="U7" i="1" s="1"/>
  <c r="J8" i="1"/>
  <c r="U8" i="1" s="1"/>
  <c r="J9" i="1"/>
  <c r="U9" i="1" s="1"/>
  <c r="J10" i="1"/>
  <c r="U10" i="1" s="1"/>
  <c r="J11" i="1"/>
  <c r="U11" i="1" s="1"/>
  <c r="J12" i="1"/>
  <c r="U12" i="1" s="1"/>
  <c r="J13" i="1"/>
  <c r="U13" i="1" s="1"/>
  <c r="J14" i="1"/>
  <c r="U14" i="1" s="1"/>
  <c r="J15" i="1"/>
  <c r="U15" i="1" s="1"/>
  <c r="J16" i="1"/>
  <c r="U16" i="1" s="1"/>
  <c r="J17" i="1"/>
  <c r="U17" i="1" s="1"/>
  <c r="J19" i="1"/>
  <c r="U19" i="1" s="1"/>
  <c r="J20" i="1"/>
  <c r="U20" i="1" s="1"/>
  <c r="J21" i="1"/>
  <c r="U21" i="1" s="1"/>
  <c r="J22" i="1"/>
  <c r="U22" i="1" s="1"/>
  <c r="J23" i="1"/>
  <c r="U23" i="1" s="1"/>
  <c r="J24" i="1"/>
  <c r="U24" i="1" s="1"/>
  <c r="J25" i="1"/>
  <c r="U25" i="1" s="1"/>
  <c r="J26" i="1"/>
  <c r="U26" i="1" s="1"/>
  <c r="J27" i="1"/>
  <c r="U27" i="1" s="1"/>
  <c r="J3" i="1"/>
  <c r="U3" i="1" s="1"/>
  <c r="I29" i="1"/>
  <c r="T29" i="1" s="1"/>
  <c r="I30" i="1"/>
  <c r="T30" i="1" s="1"/>
  <c r="I31" i="1"/>
  <c r="T31" i="1" s="1"/>
  <c r="I32" i="1"/>
  <c r="T32" i="1" s="1"/>
  <c r="I33" i="1"/>
  <c r="T33" i="1" s="1"/>
  <c r="I34" i="1"/>
  <c r="T34" i="1" s="1"/>
  <c r="I35" i="1"/>
  <c r="T35" i="1" s="1"/>
  <c r="I55" i="1"/>
  <c r="T55" i="1" s="1"/>
  <c r="I56" i="1"/>
  <c r="T56" i="1" s="1"/>
  <c r="I61" i="1"/>
  <c r="T61" i="1" s="1"/>
  <c r="I62" i="1"/>
  <c r="T62" i="1" s="1"/>
  <c r="I36" i="1"/>
  <c r="T36" i="1" s="1"/>
  <c r="I37" i="1"/>
  <c r="T37" i="1" s="1"/>
  <c r="I38" i="1"/>
  <c r="T38" i="1" s="1"/>
  <c r="I41" i="1"/>
  <c r="T41" i="1" s="1"/>
  <c r="I42" i="1"/>
  <c r="T42" i="1" s="1"/>
  <c r="I43" i="1"/>
  <c r="T43" i="1" s="1"/>
  <c r="I44" i="1"/>
  <c r="T44" i="1" s="1"/>
  <c r="I45" i="1"/>
  <c r="T45" i="1" s="1"/>
  <c r="I46" i="1"/>
  <c r="T46" i="1" s="1"/>
  <c r="I47" i="1"/>
  <c r="T47" i="1" s="1"/>
  <c r="I48" i="1"/>
  <c r="T48" i="1" s="1"/>
  <c r="I49" i="1"/>
  <c r="T49" i="1" s="1"/>
  <c r="I50" i="1"/>
  <c r="T50" i="1" s="1"/>
  <c r="I28" i="1"/>
  <c r="T28" i="1" s="1"/>
  <c r="I27" i="1"/>
  <c r="T27" i="1" s="1"/>
  <c r="I15" i="1"/>
  <c r="T15" i="1" s="1"/>
  <c r="I16" i="1"/>
  <c r="T16" i="1" s="1"/>
  <c r="I17" i="1"/>
  <c r="T17" i="1" s="1"/>
  <c r="I19" i="1"/>
  <c r="T19" i="1" s="1"/>
  <c r="I20" i="1"/>
  <c r="T20" i="1" s="1"/>
  <c r="I21" i="1"/>
  <c r="T21" i="1" s="1"/>
  <c r="I22" i="1"/>
  <c r="T22" i="1" s="1"/>
  <c r="I23" i="1"/>
  <c r="T23" i="1" s="1"/>
  <c r="I24" i="1"/>
  <c r="T24" i="1" s="1"/>
  <c r="I25" i="1"/>
  <c r="T25" i="1" s="1"/>
  <c r="I26" i="1"/>
  <c r="T26" i="1" s="1"/>
  <c r="I14" i="1"/>
  <c r="T14" i="1" s="1"/>
  <c r="I4" i="1"/>
  <c r="T4" i="1" s="1"/>
  <c r="I6" i="1"/>
  <c r="T6" i="1" s="1"/>
  <c r="I7" i="1"/>
  <c r="T7" i="1" s="1"/>
  <c r="I8" i="1"/>
  <c r="T8" i="1" s="1"/>
  <c r="I9" i="1"/>
  <c r="T9" i="1" s="1"/>
  <c r="I10" i="1"/>
  <c r="T10" i="1" s="1"/>
  <c r="I11" i="1"/>
  <c r="T11" i="1" s="1"/>
  <c r="I12" i="1"/>
  <c r="T12" i="1" s="1"/>
  <c r="I13" i="1"/>
  <c r="T13" i="1" s="1"/>
  <c r="I3" i="1"/>
  <c r="T3" i="1" s="1"/>
  <c r="H31" i="1"/>
  <c r="S31" i="1" s="1"/>
  <c r="H32" i="1"/>
  <c r="S32" i="1" s="1"/>
  <c r="H33" i="1"/>
  <c r="S33" i="1" s="1"/>
  <c r="H34" i="1"/>
  <c r="S34" i="1" s="1"/>
  <c r="H35" i="1"/>
  <c r="S35" i="1" s="1"/>
  <c r="H55" i="1"/>
  <c r="S55" i="1" s="1"/>
  <c r="H56" i="1"/>
  <c r="S56" i="1" s="1"/>
  <c r="H61" i="1"/>
  <c r="S61" i="1" s="1"/>
  <c r="H62" i="1"/>
  <c r="S62" i="1" s="1"/>
  <c r="H36" i="1"/>
  <c r="S36" i="1" s="1"/>
  <c r="H37" i="1"/>
  <c r="S37" i="1" s="1"/>
  <c r="H38" i="1"/>
  <c r="S38" i="1" s="1"/>
  <c r="H41" i="1"/>
  <c r="S41" i="1" s="1"/>
  <c r="H42" i="1"/>
  <c r="S42" i="1" s="1"/>
  <c r="H43" i="1"/>
  <c r="S43" i="1" s="1"/>
  <c r="H44" i="1"/>
  <c r="S44" i="1" s="1"/>
  <c r="H45" i="1"/>
  <c r="S45" i="1" s="1"/>
  <c r="H46" i="1"/>
  <c r="S46" i="1" s="1"/>
  <c r="H47" i="1"/>
  <c r="S47" i="1" s="1"/>
  <c r="H48" i="1"/>
  <c r="S48" i="1" s="1"/>
  <c r="H49" i="1"/>
  <c r="S49" i="1" s="1"/>
  <c r="H50" i="1"/>
  <c r="S50" i="1" s="1"/>
  <c r="H30" i="1"/>
  <c r="S30" i="1" s="1"/>
  <c r="H4" i="1"/>
  <c r="S4" i="1" s="1"/>
  <c r="H6" i="1"/>
  <c r="S6" i="1" s="1"/>
  <c r="H7" i="1"/>
  <c r="S7" i="1" s="1"/>
  <c r="H8" i="1"/>
  <c r="S8" i="1" s="1"/>
  <c r="H9" i="1"/>
  <c r="S9" i="1" s="1"/>
  <c r="H10" i="1"/>
  <c r="S10" i="1" s="1"/>
  <c r="H11" i="1"/>
  <c r="S11" i="1" s="1"/>
  <c r="H12" i="1"/>
  <c r="S12" i="1" s="1"/>
  <c r="H13" i="1"/>
  <c r="S13" i="1" s="1"/>
  <c r="H14" i="1"/>
  <c r="S14" i="1" s="1"/>
  <c r="H15" i="1"/>
  <c r="S15" i="1" s="1"/>
  <c r="H16" i="1"/>
  <c r="S16" i="1" s="1"/>
  <c r="H17" i="1"/>
  <c r="S17" i="1" s="1"/>
  <c r="H19" i="1"/>
  <c r="S19" i="1" s="1"/>
  <c r="H20" i="1"/>
  <c r="S20" i="1" s="1"/>
  <c r="H21" i="1"/>
  <c r="S21" i="1" s="1"/>
  <c r="H22" i="1"/>
  <c r="S22" i="1" s="1"/>
  <c r="H23" i="1"/>
  <c r="S23" i="1" s="1"/>
  <c r="H24" i="1"/>
  <c r="S24" i="1" s="1"/>
  <c r="H25" i="1"/>
  <c r="S25" i="1" s="1"/>
  <c r="H26" i="1"/>
  <c r="S26" i="1" s="1"/>
  <c r="H27" i="1"/>
  <c r="S27" i="1" s="1"/>
  <c r="H28" i="1"/>
  <c r="S28" i="1" s="1"/>
  <c r="H29" i="1"/>
  <c r="S29" i="1" s="1"/>
  <c r="H3" i="1"/>
  <c r="S3" i="1" s="1"/>
  <c r="G27" i="1"/>
  <c r="R27" i="1" s="1"/>
  <c r="G28" i="1"/>
  <c r="R28" i="1" s="1"/>
  <c r="G29" i="1"/>
  <c r="R29" i="1" s="1"/>
  <c r="G30" i="1"/>
  <c r="R30" i="1" s="1"/>
  <c r="G31" i="1"/>
  <c r="R31" i="1" s="1"/>
  <c r="G32" i="1"/>
  <c r="R32" i="1" s="1"/>
  <c r="G33" i="1"/>
  <c r="R33" i="1" s="1"/>
  <c r="G34" i="1"/>
  <c r="R34" i="1" s="1"/>
  <c r="G35" i="1"/>
  <c r="R35" i="1" s="1"/>
  <c r="G55" i="1"/>
  <c r="R55" i="1" s="1"/>
  <c r="G56" i="1"/>
  <c r="R56" i="1" s="1"/>
  <c r="G61" i="1"/>
  <c r="R61" i="1" s="1"/>
  <c r="G62" i="1"/>
  <c r="R62" i="1" s="1"/>
  <c r="G36" i="1"/>
  <c r="R36" i="1" s="1"/>
  <c r="G37" i="1"/>
  <c r="R37" i="1" s="1"/>
  <c r="G38" i="1"/>
  <c r="R38" i="1" s="1"/>
  <c r="G41" i="1"/>
  <c r="R41" i="1" s="1"/>
  <c r="G42" i="1"/>
  <c r="R42" i="1" s="1"/>
  <c r="G43" i="1"/>
  <c r="R43" i="1" s="1"/>
  <c r="G44" i="1"/>
  <c r="R44" i="1" s="1"/>
  <c r="G45" i="1"/>
  <c r="R45" i="1" s="1"/>
  <c r="G46" i="1"/>
  <c r="R46" i="1" s="1"/>
  <c r="G47" i="1"/>
  <c r="R47" i="1" s="1"/>
  <c r="G48" i="1"/>
  <c r="R48" i="1" s="1"/>
  <c r="G49" i="1"/>
  <c r="R49" i="1" s="1"/>
  <c r="G50" i="1"/>
  <c r="R50" i="1" s="1"/>
  <c r="G26" i="1"/>
  <c r="R26" i="1" s="1"/>
  <c r="G4" i="1"/>
  <c r="R4" i="1" s="1"/>
  <c r="G6" i="1"/>
  <c r="R6" i="1" s="1"/>
  <c r="G7" i="1"/>
  <c r="R7" i="1" s="1"/>
  <c r="G8" i="1"/>
  <c r="R8" i="1" s="1"/>
  <c r="G9" i="1"/>
  <c r="R9" i="1" s="1"/>
  <c r="G10" i="1"/>
  <c r="R10" i="1" s="1"/>
  <c r="G11" i="1"/>
  <c r="R11" i="1" s="1"/>
  <c r="G12" i="1"/>
  <c r="R12" i="1" s="1"/>
  <c r="G13" i="1"/>
  <c r="R13" i="1" s="1"/>
  <c r="G14" i="1"/>
  <c r="R14" i="1" s="1"/>
  <c r="G15" i="1"/>
  <c r="R15" i="1" s="1"/>
  <c r="G16" i="1"/>
  <c r="R16" i="1" s="1"/>
  <c r="G17" i="1"/>
  <c r="R17" i="1" s="1"/>
  <c r="G19" i="1"/>
  <c r="R19" i="1" s="1"/>
  <c r="G20" i="1"/>
  <c r="R20" i="1" s="1"/>
  <c r="G21" i="1"/>
  <c r="R21" i="1" s="1"/>
  <c r="G22" i="1"/>
  <c r="R22" i="1" s="1"/>
  <c r="G23" i="1"/>
  <c r="R23" i="1" s="1"/>
  <c r="G24" i="1"/>
  <c r="R24" i="1" s="1"/>
  <c r="G25" i="1"/>
  <c r="R25" i="1" s="1"/>
  <c r="G3" i="1"/>
  <c r="R3" i="1" s="1"/>
  <c r="D4" i="1"/>
  <c r="O4" i="1" s="1"/>
  <c r="D6" i="1"/>
  <c r="O6" i="1" s="1"/>
  <c r="D7" i="1"/>
  <c r="O7" i="1" s="1"/>
  <c r="D8" i="1"/>
  <c r="O8" i="1" s="1"/>
  <c r="D9" i="1"/>
  <c r="O9" i="1" s="1"/>
  <c r="D10" i="1"/>
  <c r="O10" i="1" s="1"/>
  <c r="D11" i="1"/>
  <c r="O11" i="1" s="1"/>
  <c r="D12" i="1"/>
  <c r="O12" i="1" s="1"/>
  <c r="D13" i="1"/>
  <c r="O13" i="1" s="1"/>
  <c r="D14" i="1"/>
  <c r="O14" i="1" s="1"/>
  <c r="D15" i="1"/>
  <c r="O15" i="1" s="1"/>
  <c r="D16" i="1"/>
  <c r="O16" i="1" s="1"/>
  <c r="D17" i="1"/>
  <c r="O17" i="1" s="1"/>
  <c r="D19" i="1"/>
  <c r="O19" i="1" s="1"/>
  <c r="D20" i="1"/>
  <c r="O20" i="1" s="1"/>
  <c r="D21" i="1"/>
  <c r="O21" i="1" s="1"/>
  <c r="D22" i="1"/>
  <c r="O22" i="1" s="1"/>
  <c r="D23" i="1"/>
  <c r="O23" i="1" s="1"/>
  <c r="D24" i="1"/>
  <c r="O24" i="1" s="1"/>
  <c r="D25" i="1"/>
  <c r="O25" i="1" s="1"/>
  <c r="D26" i="1"/>
  <c r="O26" i="1" s="1"/>
  <c r="D27" i="1"/>
  <c r="O27" i="1" s="1"/>
  <c r="D28" i="1"/>
  <c r="O28" i="1" s="1"/>
  <c r="D29" i="1"/>
  <c r="O29" i="1" s="1"/>
  <c r="D30" i="1"/>
  <c r="O30" i="1" s="1"/>
  <c r="D31" i="1"/>
  <c r="O31" i="1" s="1"/>
  <c r="D32" i="1"/>
  <c r="O32" i="1" s="1"/>
  <c r="D33" i="1"/>
  <c r="O33" i="1" s="1"/>
  <c r="D34" i="1"/>
  <c r="O34" i="1" s="1"/>
  <c r="D35" i="1"/>
  <c r="O35" i="1" s="1"/>
  <c r="D55" i="1"/>
  <c r="O55" i="1" s="1"/>
  <c r="D56" i="1"/>
  <c r="O56" i="1" s="1"/>
  <c r="D61" i="1"/>
  <c r="O61" i="1" s="1"/>
  <c r="D62" i="1"/>
  <c r="O62" i="1" s="1"/>
  <c r="D36" i="1"/>
  <c r="O36" i="1" s="1"/>
  <c r="D37" i="1"/>
  <c r="O37" i="1" s="1"/>
  <c r="D38" i="1"/>
  <c r="O38" i="1" s="1"/>
  <c r="D41" i="1"/>
  <c r="O41" i="1" s="1"/>
  <c r="D42" i="1"/>
  <c r="O42" i="1" s="1"/>
  <c r="D43" i="1"/>
  <c r="O43" i="1" s="1"/>
  <c r="D44" i="1"/>
  <c r="O44" i="1" s="1"/>
  <c r="D45" i="1"/>
  <c r="O45" i="1" s="1"/>
  <c r="D46" i="1"/>
  <c r="O46" i="1" s="1"/>
  <c r="D47" i="1"/>
  <c r="O47" i="1" s="1"/>
  <c r="D48" i="1"/>
  <c r="O48" i="1" s="1"/>
  <c r="D49" i="1"/>
  <c r="O49" i="1" s="1"/>
  <c r="D50" i="1"/>
  <c r="O50" i="1" s="1"/>
  <c r="D3" i="1"/>
  <c r="O3" i="1" s="1"/>
  <c r="E57" i="1" l="1"/>
  <c r="E60" i="1"/>
  <c r="F60" i="1" s="1"/>
  <c r="Q60" i="1" s="1"/>
  <c r="E58" i="1"/>
  <c r="E59" i="1"/>
  <c r="O54" i="1"/>
  <c r="E53" i="1"/>
  <c r="P53" i="1" s="1"/>
  <c r="E52" i="1"/>
  <c r="P52" i="1" s="1"/>
  <c r="O51" i="1"/>
  <c r="P51" i="1"/>
  <c r="F51" i="1"/>
  <c r="Q51" i="1" s="1"/>
  <c r="F54" i="1"/>
  <c r="Q54" i="1" s="1"/>
  <c r="P54" i="1"/>
  <c r="E3" i="1"/>
  <c r="E43" i="1"/>
  <c r="E56" i="1"/>
  <c r="E29" i="1"/>
  <c r="E21" i="1"/>
  <c r="E12" i="1"/>
  <c r="E8" i="1"/>
  <c r="E50" i="1"/>
  <c r="E42" i="1"/>
  <c r="E55" i="1"/>
  <c r="E28" i="1"/>
  <c r="E20" i="1"/>
  <c r="E11" i="1"/>
  <c r="E49" i="1"/>
  <c r="E45" i="1"/>
  <c r="E41" i="1"/>
  <c r="E62" i="1"/>
  <c r="E35" i="1"/>
  <c r="E31" i="1"/>
  <c r="E27" i="1"/>
  <c r="E23" i="1"/>
  <c r="E19" i="1"/>
  <c r="E14" i="1"/>
  <c r="E10" i="1"/>
  <c r="E6" i="1"/>
  <c r="E47" i="1"/>
  <c r="E37" i="1"/>
  <c r="E33" i="1"/>
  <c r="E25" i="1"/>
  <c r="E16" i="1"/>
  <c r="E46" i="1"/>
  <c r="E36" i="1"/>
  <c r="E32" i="1"/>
  <c r="E24" i="1"/>
  <c r="E15" i="1"/>
  <c r="E7" i="1"/>
  <c r="E48" i="1"/>
  <c r="E44" i="1"/>
  <c r="E38" i="1"/>
  <c r="E61" i="1"/>
  <c r="E34" i="1"/>
  <c r="E30" i="1"/>
  <c r="E26" i="1"/>
  <c r="E22" i="1"/>
  <c r="E17" i="1"/>
  <c r="E13" i="1"/>
  <c r="E9" i="1"/>
  <c r="E4" i="1"/>
  <c r="P57" i="1" l="1"/>
  <c r="F57" i="1"/>
  <c r="Q57" i="1" s="1"/>
  <c r="P60" i="1"/>
  <c r="P58" i="1"/>
  <c r="F58" i="1"/>
  <c r="Q58" i="1" s="1"/>
  <c r="F59" i="1"/>
  <c r="Q59" i="1" s="1"/>
  <c r="P59" i="1"/>
  <c r="F53" i="1"/>
  <c r="Q53" i="1" s="1"/>
  <c r="F52" i="1"/>
  <c r="Q52" i="1" s="1"/>
  <c r="P61" i="1"/>
  <c r="F61" i="1"/>
  <c r="Q61" i="1" s="1"/>
  <c r="P36" i="1"/>
  <c r="F36" i="1"/>
  <c r="Q36" i="1" s="1"/>
  <c r="P27" i="1"/>
  <c r="F27" i="1"/>
  <c r="Q27" i="1" s="1"/>
  <c r="P20" i="1"/>
  <c r="F20" i="1"/>
  <c r="Q20" i="1" s="1"/>
  <c r="P9" i="1"/>
  <c r="F9" i="1"/>
  <c r="Q9" i="1" s="1"/>
  <c r="P38" i="1"/>
  <c r="F38" i="1"/>
  <c r="Q38" i="1" s="1"/>
  <c r="P46" i="1"/>
  <c r="F46" i="1"/>
  <c r="Q46" i="1" s="1"/>
  <c r="P37" i="1"/>
  <c r="F37" i="1"/>
  <c r="Q37" i="1" s="1"/>
  <c r="P14" i="1"/>
  <c r="F14" i="1"/>
  <c r="Q14" i="1" s="1"/>
  <c r="P31" i="1"/>
  <c r="F31" i="1"/>
  <c r="Q31" i="1" s="1"/>
  <c r="P45" i="1"/>
  <c r="F45" i="1"/>
  <c r="Q45" i="1" s="1"/>
  <c r="P28" i="1"/>
  <c r="F28" i="1"/>
  <c r="Q28" i="1" s="1"/>
  <c r="P8" i="1"/>
  <c r="F8" i="1"/>
  <c r="Q8" i="1" s="1"/>
  <c r="P56" i="1"/>
  <c r="F56" i="1"/>
  <c r="Q56" i="1" s="1"/>
  <c r="P22" i="1"/>
  <c r="F22" i="1"/>
  <c r="Q22" i="1" s="1"/>
  <c r="P33" i="1"/>
  <c r="F33" i="1"/>
  <c r="Q33" i="1" s="1"/>
  <c r="P50" i="1"/>
  <c r="F50" i="1"/>
  <c r="Q50" i="1" s="1"/>
  <c r="P26" i="1"/>
  <c r="F26" i="1"/>
  <c r="Q26" i="1" s="1"/>
  <c r="P30" i="1"/>
  <c r="F30" i="1"/>
  <c r="Q30" i="1" s="1"/>
  <c r="P24" i="1"/>
  <c r="F24" i="1"/>
  <c r="Q24" i="1" s="1"/>
  <c r="P16" i="1"/>
  <c r="F16" i="1"/>
  <c r="Q16" i="1" s="1"/>
  <c r="P47" i="1"/>
  <c r="F47" i="1"/>
  <c r="Q47" i="1" s="1"/>
  <c r="P19" i="1"/>
  <c r="F19" i="1"/>
  <c r="Q19" i="1" s="1"/>
  <c r="P35" i="1"/>
  <c r="F35" i="1"/>
  <c r="Q35" i="1" s="1"/>
  <c r="P49" i="1"/>
  <c r="F49" i="1"/>
  <c r="Q49" i="1" s="1"/>
  <c r="P55" i="1"/>
  <c r="F55" i="1"/>
  <c r="Q55" i="1" s="1"/>
  <c r="P12" i="1"/>
  <c r="F12" i="1"/>
  <c r="Q12" i="1" s="1"/>
  <c r="P43" i="1"/>
  <c r="F43" i="1"/>
  <c r="Q43" i="1" s="1"/>
  <c r="P4" i="1"/>
  <c r="F4" i="1"/>
  <c r="Q4" i="1" s="1"/>
  <c r="P7" i="1"/>
  <c r="F7" i="1"/>
  <c r="Q7" i="1" s="1"/>
  <c r="P10" i="1"/>
  <c r="F10" i="1"/>
  <c r="Q10" i="1" s="1"/>
  <c r="P41" i="1"/>
  <c r="F41" i="1"/>
  <c r="Q41" i="1" s="1"/>
  <c r="P29" i="1"/>
  <c r="F29" i="1"/>
  <c r="Q29" i="1" s="1"/>
  <c r="P15" i="1"/>
  <c r="F15" i="1"/>
  <c r="Q15" i="1" s="1"/>
  <c r="P13" i="1"/>
  <c r="F13" i="1"/>
  <c r="Q13" i="1" s="1"/>
  <c r="P44" i="1"/>
  <c r="F44" i="1"/>
  <c r="Q44" i="1" s="1"/>
  <c r="P17" i="1"/>
  <c r="F17" i="1"/>
  <c r="Q17" i="1" s="1"/>
  <c r="P34" i="1"/>
  <c r="F34" i="1"/>
  <c r="Q34" i="1" s="1"/>
  <c r="P48" i="1"/>
  <c r="F48" i="1"/>
  <c r="Q48" i="1" s="1"/>
  <c r="P32" i="1"/>
  <c r="F32" i="1"/>
  <c r="Q32" i="1" s="1"/>
  <c r="P25" i="1"/>
  <c r="F25" i="1"/>
  <c r="Q25" i="1" s="1"/>
  <c r="P6" i="1"/>
  <c r="F6" i="1"/>
  <c r="Q6" i="1" s="1"/>
  <c r="P23" i="1"/>
  <c r="F23" i="1"/>
  <c r="Q23" i="1" s="1"/>
  <c r="P62" i="1"/>
  <c r="F62" i="1"/>
  <c r="Q62" i="1" s="1"/>
  <c r="P11" i="1"/>
  <c r="F11" i="1"/>
  <c r="Q11" i="1" s="1"/>
  <c r="P42" i="1"/>
  <c r="F42" i="1"/>
  <c r="Q42" i="1" s="1"/>
  <c r="P21" i="1"/>
  <c r="F21" i="1"/>
  <c r="Q21" i="1" s="1"/>
  <c r="P3" i="1"/>
  <c r="F3" i="1"/>
  <c r="Q3" i="1" s="1"/>
</calcChain>
</file>

<file path=xl/sharedStrings.xml><?xml version="1.0" encoding="utf-8"?>
<sst xmlns="http://schemas.openxmlformats.org/spreadsheetml/2006/main" count="884" uniqueCount="182">
  <si>
    <t>Year</t>
  </si>
  <si>
    <t>Description</t>
  </si>
  <si>
    <t>Panasonic Corporation - Tsunami</t>
  </si>
  <si>
    <t>Nissan Japan - Tsunami</t>
  </si>
  <si>
    <t>Toyota Corporation - Tsunami</t>
  </si>
  <si>
    <t>Super Dry Corporation – Tsunami</t>
  </si>
  <si>
    <t>Sky New Zealand - Earthquake</t>
  </si>
  <si>
    <t>Next New Zealand – Earthquake</t>
  </si>
  <si>
    <t>Macys New Zealand – Earthquake</t>
  </si>
  <si>
    <t>Christ Church Council NZ – Earthquake</t>
  </si>
  <si>
    <t>House damage – NZ - Earthquake</t>
  </si>
  <si>
    <t>Est. 162,957,390</t>
  </si>
  <si>
    <t>Sony Thailand Floods</t>
  </si>
  <si>
    <t>Dell Thailand Floods</t>
  </si>
  <si>
    <t>Daimler Thailand – floods</t>
  </si>
  <si>
    <t>Thai Hotel – Floods</t>
  </si>
  <si>
    <t>Thai Resorts - floods</t>
  </si>
  <si>
    <t>City University London Fire</t>
  </si>
  <si>
    <t>Oil Rig Explosion Texas US</t>
  </si>
  <si>
    <t>Mississippi Holdings - Hurricane Patricia</t>
  </si>
  <si>
    <t>New Orleans Motors - Hurricane Patricia</t>
  </si>
  <si>
    <t>Macys – Flooding Hurricane Patricia</t>
  </si>
  <si>
    <t>Schefenacker, Germany fire loss</t>
  </si>
  <si>
    <t>Total FinaElf France Pollution liability</t>
  </si>
  <si>
    <t>Fire Marfin Bank Greece</t>
  </si>
  <si>
    <t>ANZ New South Wales Australia – Fires</t>
  </si>
  <si>
    <t>Australia Famers Union – Bush Fire</t>
  </si>
  <si>
    <t>Associated News Papers Australia – Bush Fire</t>
  </si>
  <si>
    <t>Mitsubishi Motors Japan – Earthquake in Yamagata</t>
  </si>
  <si>
    <t>Sony Japan – Earthquake in Yamagata</t>
  </si>
  <si>
    <t>Japanese Power Company – Earthquake in Yamagata</t>
  </si>
  <si>
    <t>Petronas Mozambique – Cyclone Idai</t>
  </si>
  <si>
    <t>Ariston Zimbabwe – Cyclone Idai</t>
  </si>
  <si>
    <t>Tanganda Tea Estate – Cyclone Idai</t>
  </si>
  <si>
    <t>Samsung Mozambique – Cyclone Idai</t>
  </si>
  <si>
    <t>Standard Bank – Malawi – Cyclone Idai</t>
  </si>
  <si>
    <t>Est. 65,750,000</t>
  </si>
  <si>
    <t>Est. 46,400,000</t>
  </si>
  <si>
    <t>Claims 1</t>
  </si>
  <si>
    <t>Claims 2</t>
  </si>
  <si>
    <t>Claims 3</t>
  </si>
  <si>
    <t>Claims 4</t>
  </si>
  <si>
    <t>Claims 5</t>
  </si>
  <si>
    <t>Claims 6</t>
  </si>
  <si>
    <t>Claims 7</t>
  </si>
  <si>
    <t>Claims 8</t>
  </si>
  <si>
    <t>Claims 9</t>
  </si>
  <si>
    <t>Claims 10</t>
  </si>
  <si>
    <t>Claims 11</t>
  </si>
  <si>
    <t>Claims 12</t>
  </si>
  <si>
    <t>Est. 162,957,391</t>
  </si>
  <si>
    <t>Est. 162,957,392</t>
  </si>
  <si>
    <t>Est. 162,957,393</t>
  </si>
  <si>
    <t>Est. 162,957,394</t>
  </si>
  <si>
    <t>Est. 162,957,395</t>
  </si>
  <si>
    <t>Est. 162,957,396</t>
  </si>
  <si>
    <t>Est. 162,957,397</t>
  </si>
  <si>
    <t>Est. 162,957,398</t>
  </si>
  <si>
    <t>Est. 162,957,399</t>
  </si>
  <si>
    <t>Est. 162,957,400</t>
  </si>
  <si>
    <t>Est. 162,957,401</t>
  </si>
  <si>
    <t>Est. 65,750,001</t>
  </si>
  <si>
    <t>Est. 65,750,002</t>
  </si>
  <si>
    <t>Est. 65,750,003</t>
  </si>
  <si>
    <t>Est. 65,750,004</t>
  </si>
  <si>
    <t>Est. 65,750,005</t>
  </si>
  <si>
    <t>Est. 65,750,006</t>
  </si>
  <si>
    <t>Est. 65,750,007</t>
  </si>
  <si>
    <t>Est. 65,750,008</t>
  </si>
  <si>
    <t>Est. 65,750,009</t>
  </si>
  <si>
    <t>Est. 65,750,010</t>
  </si>
  <si>
    <t>Est. 65,750,011</t>
  </si>
  <si>
    <t>Est. 46,400,001</t>
  </si>
  <si>
    <t>Est. 46,400,002</t>
  </si>
  <si>
    <t>Est. 46,400,003</t>
  </si>
  <si>
    <t>Est. 46,400,004</t>
  </si>
  <si>
    <t>Est. 46,400,005</t>
  </si>
  <si>
    <t>Est. 46,400,006</t>
  </si>
  <si>
    <t>Est. 46,400,007</t>
  </si>
  <si>
    <t>Est. 46,400,008</t>
  </si>
  <si>
    <t>Est. 46,400,009</t>
  </si>
  <si>
    <t>Est. 46,400,010</t>
  </si>
  <si>
    <t>Est. 46,400,011</t>
  </si>
  <si>
    <t>Claims 13</t>
  </si>
  <si>
    <t>Claims 14</t>
  </si>
  <si>
    <t>Claims 15</t>
  </si>
  <si>
    <t>Claims 16</t>
  </si>
  <si>
    <t>Claims 17</t>
  </si>
  <si>
    <t>Claims 18</t>
  </si>
  <si>
    <t>Est. 162,957,402</t>
  </si>
  <si>
    <t>Est. 65,750,012</t>
  </si>
  <si>
    <t>Est. 46,400,012</t>
  </si>
  <si>
    <t>Est. 162,957,403</t>
  </si>
  <si>
    <t>Est. 65,750,013</t>
  </si>
  <si>
    <t>Est. 46,400,013</t>
  </si>
  <si>
    <t>Est. 162,957,404</t>
  </si>
  <si>
    <t>Est. 162,957,405</t>
  </si>
  <si>
    <t>Est. 162,957,406</t>
  </si>
  <si>
    <t>Est. 65,750,014</t>
  </si>
  <si>
    <t>Est. 65,750,015</t>
  </si>
  <si>
    <t>Est. 65,750,016</t>
  </si>
  <si>
    <t>Est. 46,400,014</t>
  </si>
  <si>
    <t>Est. 46,400,015</t>
  </si>
  <si>
    <t>Est. 46,400,016</t>
  </si>
  <si>
    <t>Est. 162,957,407</t>
  </si>
  <si>
    <t>Est. 65,750,017</t>
  </si>
  <si>
    <t>Est. 46,400,017</t>
  </si>
  <si>
    <t>Claims 19</t>
  </si>
  <si>
    <t>Est. 162,957,408</t>
  </si>
  <si>
    <t>Est. 65,750,018</t>
  </si>
  <si>
    <t>Est. 46,400,018</t>
  </si>
  <si>
    <t>Claims 20</t>
  </si>
  <si>
    <t>Anglo American - Fire South Africa</t>
  </si>
  <si>
    <t>Nestle Contamination - Swiss</t>
  </si>
  <si>
    <t>Wal-Mart Superstores Fire - USA</t>
  </si>
  <si>
    <t>Afgan Hotel - Terrorism</t>
  </si>
  <si>
    <t>Brazil Sugar Corporation - Fire</t>
  </si>
  <si>
    <t>Toshiba Corporation - Japan Fire</t>
  </si>
  <si>
    <t>Nikon Japan - Fire</t>
  </si>
  <si>
    <t>British Telecom - Fire</t>
  </si>
  <si>
    <t>John Lewis - Fire</t>
  </si>
  <si>
    <t>BP  Explosion USA</t>
  </si>
  <si>
    <t>Fire Central World Shopping Mall Thailand</t>
  </si>
  <si>
    <t>SASOL SA Environmental Pollution South Africa</t>
  </si>
  <si>
    <t>Grenfell Lawsuit</t>
  </si>
  <si>
    <t>Walmart USA - Fire</t>
  </si>
  <si>
    <t>Ford Motor Co - Fire</t>
  </si>
  <si>
    <t>Grenfell Tower - Fire</t>
  </si>
  <si>
    <t>Wembledon Covid-19 Business Interruption Loss</t>
  </si>
  <si>
    <t>Olympics Cancellation Covid-19 BI Losses</t>
  </si>
  <si>
    <t xml:space="preserve"> Gjerdrum landslide Loss - Norway</t>
  </si>
  <si>
    <t xml:space="preserve">Maersk Essen 750 containers lost overboard </t>
  </si>
  <si>
    <t>BAA Covid-19 Business Interruption Loss</t>
  </si>
  <si>
    <t>Novatis - Severe convective Euro storms in June</t>
  </si>
  <si>
    <t>BMW - Severe convective Euro storms in June</t>
  </si>
  <si>
    <t>Airbus - Severe convective Euro storms in June</t>
  </si>
  <si>
    <t>AC Milan - Severe convective Euro storms in June</t>
  </si>
  <si>
    <t>Claims 21</t>
  </si>
  <si>
    <t>Claims 22</t>
  </si>
  <si>
    <t>Claims 23</t>
  </si>
  <si>
    <t>Claims 24</t>
  </si>
  <si>
    <t>Claims 25</t>
  </si>
  <si>
    <t>Claims 26</t>
  </si>
  <si>
    <t>Claims 27</t>
  </si>
  <si>
    <t>Claims 28</t>
  </si>
  <si>
    <t>Claims 29</t>
  </si>
  <si>
    <t>Claims 30</t>
  </si>
  <si>
    <t>Claims 31</t>
  </si>
  <si>
    <t>Claims 32</t>
  </si>
  <si>
    <t>Fukushima Employers' liability - Tsunami</t>
  </si>
  <si>
    <t>Pablo Benito Cano</t>
  </si>
  <si>
    <t xml:space="preserve">Abayomi Ibrahim Awe  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</si>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</sst>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0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0" fillId="0" borderId="19" xfId="0" applyBorder="1" applyAlignment="1">
      <alignment horizontal="right" vertic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7" xfId="0" applyNumberFormat="1" applyBorder="1"/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6C4A-5D16-4DF9-B5AF-D8AC342FACA8}">
  <dimension ref="A1:AH62"/>
  <sheetViews>
    <sheetView tabSelected="1" zoomScale="130" zoomScaleNormal="130" workbookViewId="0">
      <selection activeCell="D11" sqref="D11"/>
    </sheetView>
  </sheetViews>
  <sheetFormatPr defaultRowHeight="15" x14ac:dyDescent="0.25"/>
  <cols>
    <col min="1" max="1" width="10.42578125" customWidth="1"/>
    <col min="2" max="2" width="45.85546875" customWidth="1"/>
    <col min="3" max="3" width="16.85546875" customWidth="1"/>
    <col min="4" max="4" width="12.42578125" customWidth="1"/>
    <col min="5" max="5" width="13.42578125" customWidth="1"/>
    <col min="6" max="6" width="14.140625" customWidth="1"/>
    <col min="7" max="7" width="12.140625" customWidth="1"/>
    <col min="8" max="8" width="14" customWidth="1"/>
    <col min="9" max="9" width="12.140625" customWidth="1"/>
    <col min="10" max="10" width="13.5703125" customWidth="1"/>
    <col min="11" max="11" width="12" customWidth="1"/>
    <col min="12" max="12" width="11.5703125" customWidth="1"/>
    <col min="13" max="13" width="12" customWidth="1"/>
    <col min="14" max="14" width="12.5703125" customWidth="1"/>
    <col min="15" max="15" width="12.42578125" customWidth="1"/>
    <col min="16" max="16" width="13.5703125" customWidth="1"/>
    <col min="17" max="17" width="13" customWidth="1"/>
    <col min="18" max="18" width="12.85546875" customWidth="1"/>
    <col min="19" max="19" width="13.140625" customWidth="1"/>
    <col min="20" max="20" width="12.42578125" customWidth="1"/>
    <col min="21" max="21" width="12.140625" customWidth="1"/>
    <col min="22" max="22" width="14" customWidth="1"/>
    <col min="23" max="24" width="12.5703125" customWidth="1"/>
    <col min="25" max="25" width="12.42578125" customWidth="1"/>
    <col min="26" max="26" width="13" customWidth="1"/>
    <col min="27" max="27" width="13.42578125" customWidth="1"/>
    <col min="28" max="28" width="12.7109375" customWidth="1"/>
    <col min="29" max="29" width="11.85546875" customWidth="1"/>
    <col min="30" max="30" width="12.140625" customWidth="1"/>
    <col min="31" max="32" width="12.85546875" customWidth="1"/>
    <col min="33" max="33" width="12.42578125" customWidth="1"/>
    <col min="34" max="34" width="14.5703125" customWidth="1"/>
  </cols>
  <sheetData>
    <row r="1" spans="1:34" ht="30.75" thickBot="1" x14ac:dyDescent="0.3">
      <c r="C1" s="45" t="s">
        <v>150</v>
      </c>
      <c r="D1" s="46" t="s">
        <v>151</v>
      </c>
      <c r="E1" s="38" t="s">
        <v>152</v>
      </c>
      <c r="F1" s="38" t="s">
        <v>153</v>
      </c>
      <c r="G1" s="38" t="s">
        <v>154</v>
      </c>
      <c r="H1" s="38" t="s">
        <v>155</v>
      </c>
      <c r="I1" s="38" t="s">
        <v>156</v>
      </c>
      <c r="J1" s="38" t="s">
        <v>157</v>
      </c>
      <c r="K1" s="38" t="s">
        <v>158</v>
      </c>
      <c r="L1" s="38" t="s">
        <v>159</v>
      </c>
      <c r="M1" s="38" t="s">
        <v>160</v>
      </c>
      <c r="N1" s="38" t="s">
        <v>161</v>
      </c>
      <c r="O1" s="38" t="s">
        <v>162</v>
      </c>
      <c r="P1" s="38" t="s">
        <v>163</v>
      </c>
      <c r="Q1" s="38" t="s">
        <v>164</v>
      </c>
      <c r="R1" s="38" t="s">
        <v>165</v>
      </c>
      <c r="S1" s="38" t="s">
        <v>166</v>
      </c>
      <c r="T1" s="38" t="s">
        <v>167</v>
      </c>
      <c r="U1" s="38" t="s">
        <v>168</v>
      </c>
      <c r="V1" s="38" t="s">
        <v>169</v>
      </c>
      <c r="W1" s="38" t="s">
        <v>170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176</v>
      </c>
      <c r="AD1" s="38" t="s">
        <v>177</v>
      </c>
      <c r="AE1" s="38" t="s">
        <v>178</v>
      </c>
      <c r="AF1" s="38" t="s">
        <v>179</v>
      </c>
      <c r="AG1" s="38" t="s">
        <v>180</v>
      </c>
      <c r="AH1" s="38" t="s">
        <v>181</v>
      </c>
    </row>
    <row r="2" spans="1:34" ht="15.75" thickBot="1" x14ac:dyDescent="0.3">
      <c r="A2" s="30" t="s">
        <v>0</v>
      </c>
      <c r="B2" s="31" t="s">
        <v>1</v>
      </c>
      <c r="C2" s="1" t="s">
        <v>38</v>
      </c>
      <c r="D2" s="20" t="s">
        <v>39</v>
      </c>
      <c r="E2" s="20" t="s">
        <v>40</v>
      </c>
      <c r="F2" s="20" t="s">
        <v>41</v>
      </c>
      <c r="G2" s="20" t="s">
        <v>42</v>
      </c>
      <c r="H2" s="20" t="s">
        <v>43</v>
      </c>
      <c r="I2" s="20" t="s">
        <v>44</v>
      </c>
      <c r="J2" s="20" t="s">
        <v>45</v>
      </c>
      <c r="K2" s="20" t="s">
        <v>46</v>
      </c>
      <c r="L2" s="20" t="s">
        <v>47</v>
      </c>
      <c r="M2" s="1" t="s">
        <v>48</v>
      </c>
      <c r="N2" s="20" t="s">
        <v>49</v>
      </c>
      <c r="O2" s="20" t="s">
        <v>83</v>
      </c>
      <c r="P2" s="20" t="s">
        <v>84</v>
      </c>
      <c r="Q2" s="20" t="s">
        <v>85</v>
      </c>
      <c r="R2" s="20" t="s">
        <v>86</v>
      </c>
      <c r="S2" s="20" t="s">
        <v>87</v>
      </c>
      <c r="T2" s="20" t="s">
        <v>88</v>
      </c>
      <c r="U2" s="20" t="s">
        <v>107</v>
      </c>
      <c r="V2" s="20" t="s">
        <v>111</v>
      </c>
      <c r="W2" s="20" t="s">
        <v>137</v>
      </c>
      <c r="X2" s="20" t="s">
        <v>138</v>
      </c>
      <c r="Y2" s="20" t="s">
        <v>139</v>
      </c>
      <c r="Z2" s="1" t="s">
        <v>140</v>
      </c>
      <c r="AA2" s="20" t="s">
        <v>141</v>
      </c>
      <c r="AB2" s="20" t="s">
        <v>142</v>
      </c>
      <c r="AC2" s="20" t="s">
        <v>143</v>
      </c>
      <c r="AD2" s="20" t="s">
        <v>144</v>
      </c>
      <c r="AE2" s="20" t="s">
        <v>145</v>
      </c>
      <c r="AF2" s="20" t="s">
        <v>146</v>
      </c>
      <c r="AG2" s="20" t="s">
        <v>147</v>
      </c>
      <c r="AH2" s="20" t="s">
        <v>148</v>
      </c>
    </row>
    <row r="3" spans="1:34" x14ac:dyDescent="0.25">
      <c r="A3" s="39">
        <v>2011</v>
      </c>
      <c r="B3" s="35" t="s">
        <v>2</v>
      </c>
      <c r="C3" s="5">
        <v>75560000</v>
      </c>
      <c r="D3" s="8">
        <f>C3*0.9</f>
        <v>68004000</v>
      </c>
      <c r="E3" s="8">
        <f>D3*1.04</f>
        <v>70724160</v>
      </c>
      <c r="F3" s="21">
        <f>E3*1.03</f>
        <v>72845884.799999997</v>
      </c>
      <c r="G3" s="13">
        <f>C3*1.05</f>
        <v>79338000</v>
      </c>
      <c r="H3" s="8">
        <f>0.94*C3</f>
        <v>71026400</v>
      </c>
      <c r="I3" s="13">
        <f>C3*0.95</f>
        <v>71782000</v>
      </c>
      <c r="J3" s="8">
        <f>C3*0.975</f>
        <v>73671000</v>
      </c>
      <c r="K3" s="13">
        <f>C3*0.92</f>
        <v>69515200</v>
      </c>
      <c r="L3" s="25">
        <f>C3*0.985</f>
        <v>74426600</v>
      </c>
      <c r="M3" s="13">
        <f>C3*0.949</f>
        <v>71706440</v>
      </c>
      <c r="N3" s="8">
        <f>C3*1.042</f>
        <v>78733520</v>
      </c>
      <c r="O3" s="13">
        <f>D3*1.042</f>
        <v>70860168</v>
      </c>
      <c r="P3" s="8">
        <f>E3*1.042</f>
        <v>73694574.719999999</v>
      </c>
      <c r="Q3" s="13">
        <f t="shared" ref="Q3:U4" si="0">F3*1.042</f>
        <v>75905411.961600006</v>
      </c>
      <c r="R3" s="8">
        <f t="shared" si="0"/>
        <v>82670196</v>
      </c>
      <c r="S3" s="13">
        <f t="shared" si="0"/>
        <v>74009508.799999997</v>
      </c>
      <c r="T3" s="8">
        <f t="shared" si="0"/>
        <v>74796844</v>
      </c>
      <c r="U3" s="13">
        <f t="shared" si="0"/>
        <v>76765182</v>
      </c>
      <c r="V3" s="8">
        <f t="shared" ref="V3:V4" si="1">M3*1.042</f>
        <v>74718110.480000004</v>
      </c>
      <c r="W3" s="8">
        <f>P3*0.975</f>
        <v>71852210.351999998</v>
      </c>
      <c r="X3" s="13">
        <f>P3*0.92</f>
        <v>67799008.742400005</v>
      </c>
      <c r="Y3" s="25">
        <f>P3*0.985</f>
        <v>72589156.099199995</v>
      </c>
      <c r="Z3" s="13">
        <f>P3*0.949</f>
        <v>69936151.409280002</v>
      </c>
      <c r="AA3" s="8">
        <f>P3*1.042</f>
        <v>76789746.858240008</v>
      </c>
      <c r="AB3" s="13">
        <f>Q3*1.042</f>
        <v>79093439.263987213</v>
      </c>
      <c r="AC3" s="8">
        <f>R3*1.042</f>
        <v>86142344.232000008</v>
      </c>
      <c r="AD3" s="13">
        <f t="shared" ref="AD3:AD4" si="2">S3*1.042</f>
        <v>77117908.169599995</v>
      </c>
      <c r="AE3" s="8">
        <f t="shared" ref="AE3:AE4" si="3">T3*1.042</f>
        <v>77938311.447999999</v>
      </c>
      <c r="AF3" s="13">
        <f t="shared" ref="AF3:AF4" si="4">U3*1.042</f>
        <v>79989319.644000009</v>
      </c>
      <c r="AG3" s="8">
        <f t="shared" ref="AG3:AH4" si="5">V3*1.042</f>
        <v>77856271.120160013</v>
      </c>
      <c r="AH3" s="8">
        <f t="shared" si="5"/>
        <v>74870003.186783999</v>
      </c>
    </row>
    <row r="4" spans="1:34" x14ac:dyDescent="0.25">
      <c r="A4" s="40"/>
      <c r="B4" s="36" t="s">
        <v>3</v>
      </c>
      <c r="C4" s="5">
        <v>66450000</v>
      </c>
      <c r="D4" s="9">
        <f t="shared" ref="D4:D50" si="6">C4*0.9</f>
        <v>59805000</v>
      </c>
      <c r="E4" s="9">
        <f t="shared" ref="E4:E50" si="7">D4*1.04</f>
        <v>62197200</v>
      </c>
      <c r="F4" s="22">
        <f t="shared" ref="F4:F50" si="8">E4*1.03</f>
        <v>64063116</v>
      </c>
      <c r="G4" s="15">
        <f t="shared" ref="G4:G25" si="9">C4*1.05</f>
        <v>69772500</v>
      </c>
      <c r="H4" s="9">
        <f t="shared" ref="H4:H29" si="10">0.94*C4</f>
        <v>62463000</v>
      </c>
      <c r="I4" s="15">
        <f t="shared" ref="I4:I13" si="11">C4*0.95</f>
        <v>63127500</v>
      </c>
      <c r="J4" s="9">
        <f t="shared" ref="J4:J27" si="12">C4*0.975</f>
        <v>64788750</v>
      </c>
      <c r="K4" s="15">
        <f t="shared" ref="K4:K26" si="13">C4*0.92</f>
        <v>61134000</v>
      </c>
      <c r="L4" s="26">
        <f t="shared" ref="L4:L12" si="14">C4*0.985</f>
        <v>65453250</v>
      </c>
      <c r="M4" s="15">
        <f t="shared" ref="M4:M16" si="15">C4*0.949</f>
        <v>63061050</v>
      </c>
      <c r="N4" s="9">
        <f t="shared" ref="N4:P29" si="16">C4*1.042</f>
        <v>69240900</v>
      </c>
      <c r="O4" s="15">
        <f t="shared" si="16"/>
        <v>62316810</v>
      </c>
      <c r="P4" s="9">
        <f t="shared" si="16"/>
        <v>64809482.400000006</v>
      </c>
      <c r="Q4" s="15">
        <f t="shared" si="0"/>
        <v>66753766.872000001</v>
      </c>
      <c r="R4" s="9">
        <f t="shared" si="0"/>
        <v>72702945</v>
      </c>
      <c r="S4" s="15">
        <f t="shared" si="0"/>
        <v>65086446</v>
      </c>
      <c r="T4" s="9">
        <f t="shared" si="0"/>
        <v>65778855</v>
      </c>
      <c r="U4" s="15">
        <f t="shared" si="0"/>
        <v>67509877.5</v>
      </c>
      <c r="V4" s="9">
        <f t="shared" si="1"/>
        <v>65709614.100000001</v>
      </c>
      <c r="W4" s="9">
        <f t="shared" ref="W4" si="17">P4*0.975</f>
        <v>63189245.340000004</v>
      </c>
      <c r="X4" s="15">
        <f t="shared" ref="X4" si="18">P4*0.92</f>
        <v>59624723.808000006</v>
      </c>
      <c r="Y4" s="26">
        <f t="shared" ref="Y4" si="19">P4*0.985</f>
        <v>63837340.164000005</v>
      </c>
      <c r="Z4" s="15">
        <f t="shared" ref="Z4" si="20">P4*0.949</f>
        <v>61504198.797600001</v>
      </c>
      <c r="AA4" s="9">
        <f t="shared" ref="AA4" si="21">P4*1.042</f>
        <v>67531480.66080001</v>
      </c>
      <c r="AB4" s="15">
        <f t="shared" ref="AB4" si="22">Q4*1.042</f>
        <v>69557425.080623999</v>
      </c>
      <c r="AC4" s="9">
        <f t="shared" ref="AC4" si="23">R4*1.042</f>
        <v>75756468.689999998</v>
      </c>
      <c r="AD4" s="15">
        <f t="shared" si="2"/>
        <v>67820076.732000008</v>
      </c>
      <c r="AE4" s="9">
        <f t="shared" si="3"/>
        <v>68541566.909999996</v>
      </c>
      <c r="AF4" s="15">
        <f t="shared" si="4"/>
        <v>70345292.355000004</v>
      </c>
      <c r="AG4" s="9">
        <f t="shared" si="5"/>
        <v>68469417.892200008</v>
      </c>
      <c r="AH4" s="9">
        <f t="shared" si="5"/>
        <v>65843193.644280009</v>
      </c>
    </row>
    <row r="5" spans="1:34" x14ac:dyDescent="0.25">
      <c r="A5" s="40"/>
      <c r="B5" s="36" t="s">
        <v>149</v>
      </c>
      <c r="C5" s="6" t="s">
        <v>11</v>
      </c>
      <c r="D5" s="29" t="s">
        <v>50</v>
      </c>
      <c r="E5" s="29" t="s">
        <v>51</v>
      </c>
      <c r="F5" s="29" t="s">
        <v>52</v>
      </c>
      <c r="G5" s="6" t="s">
        <v>53</v>
      </c>
      <c r="H5" s="29" t="s">
        <v>54</v>
      </c>
      <c r="I5" s="6" t="s">
        <v>55</v>
      </c>
      <c r="J5" s="29" t="s">
        <v>56</v>
      </c>
      <c r="K5" s="6" t="s">
        <v>57</v>
      </c>
      <c r="L5" s="29" t="s">
        <v>58</v>
      </c>
      <c r="M5" s="6" t="s">
        <v>59</v>
      </c>
      <c r="N5" s="29" t="s">
        <v>60</v>
      </c>
      <c r="O5" s="6" t="s">
        <v>89</v>
      </c>
      <c r="P5" s="29" t="s">
        <v>92</v>
      </c>
      <c r="Q5" s="6" t="s">
        <v>95</v>
      </c>
      <c r="R5" s="29" t="s">
        <v>96</v>
      </c>
      <c r="S5" s="6" t="s">
        <v>97</v>
      </c>
      <c r="T5" s="29" t="s">
        <v>104</v>
      </c>
      <c r="U5" s="6" t="s">
        <v>108</v>
      </c>
      <c r="V5" s="29" t="s">
        <v>108</v>
      </c>
      <c r="W5" s="29" t="s">
        <v>56</v>
      </c>
      <c r="X5" s="6" t="s">
        <v>57</v>
      </c>
      <c r="Y5" s="29" t="s">
        <v>58</v>
      </c>
      <c r="Z5" s="6" t="s">
        <v>59</v>
      </c>
      <c r="AA5" s="29" t="s">
        <v>60</v>
      </c>
      <c r="AB5" s="6" t="s">
        <v>89</v>
      </c>
      <c r="AC5" s="29" t="s">
        <v>92</v>
      </c>
      <c r="AD5" s="6" t="s">
        <v>95</v>
      </c>
      <c r="AE5" s="29" t="s">
        <v>96</v>
      </c>
      <c r="AF5" s="6" t="s">
        <v>97</v>
      </c>
      <c r="AG5" s="29" t="s">
        <v>104</v>
      </c>
      <c r="AH5" s="29" t="s">
        <v>104</v>
      </c>
    </row>
    <row r="6" spans="1:34" x14ac:dyDescent="0.25">
      <c r="A6" s="40"/>
      <c r="B6" s="36" t="s">
        <v>4</v>
      </c>
      <c r="C6" s="5">
        <v>78665000</v>
      </c>
      <c r="D6" s="9">
        <f t="shared" si="6"/>
        <v>70798500</v>
      </c>
      <c r="E6" s="9">
        <f t="shared" si="7"/>
        <v>73630440</v>
      </c>
      <c r="F6" s="22">
        <f t="shared" si="8"/>
        <v>75839353.200000003</v>
      </c>
      <c r="G6" s="15">
        <f t="shared" si="9"/>
        <v>82598250</v>
      </c>
      <c r="H6" s="9">
        <f t="shared" si="10"/>
        <v>73945100</v>
      </c>
      <c r="I6" s="15">
        <f t="shared" si="11"/>
        <v>74731750</v>
      </c>
      <c r="J6" s="9">
        <f t="shared" si="12"/>
        <v>76698375</v>
      </c>
      <c r="K6" s="15">
        <f t="shared" si="13"/>
        <v>72371800</v>
      </c>
      <c r="L6" s="26">
        <f t="shared" si="14"/>
        <v>77485025</v>
      </c>
      <c r="M6" s="15">
        <f t="shared" si="15"/>
        <v>74653085</v>
      </c>
      <c r="N6" s="9">
        <f t="shared" si="16"/>
        <v>81968930</v>
      </c>
      <c r="O6" s="15">
        <f t="shared" si="16"/>
        <v>73772037</v>
      </c>
      <c r="P6" s="9">
        <f t="shared" si="16"/>
        <v>76722918.480000004</v>
      </c>
      <c r="Q6" s="15">
        <f t="shared" ref="Q6:Q29" si="24">F6*1.042</f>
        <v>79024606.034400001</v>
      </c>
      <c r="R6" s="9">
        <f t="shared" ref="R6:R29" si="25">G6*1.042</f>
        <v>86067376.5</v>
      </c>
      <c r="S6" s="15">
        <f t="shared" ref="S6:U29" si="26">H6*1.042</f>
        <v>77050794.200000003</v>
      </c>
      <c r="T6" s="9">
        <f t="shared" si="26"/>
        <v>77870483.5</v>
      </c>
      <c r="U6" s="15">
        <f t="shared" si="26"/>
        <v>79919706.75</v>
      </c>
      <c r="V6" s="9">
        <f t="shared" ref="V6:V29" si="27">M6*1.042</f>
        <v>77788514.570000008</v>
      </c>
      <c r="W6" s="9">
        <f t="shared" ref="W6:W17" si="28">P6*0.975</f>
        <v>74804845.518000007</v>
      </c>
      <c r="X6" s="15">
        <f t="shared" ref="X6:X17" si="29">P6*0.92</f>
        <v>70585085.001600012</v>
      </c>
      <c r="Y6" s="26">
        <f t="shared" ref="Y6:Y12" si="30">P6*0.985</f>
        <v>75572074.702800006</v>
      </c>
      <c r="Z6" s="15">
        <f t="shared" ref="Z6:Z16" si="31">P6*0.949</f>
        <v>72810049.63752</v>
      </c>
      <c r="AA6" s="9">
        <f t="shared" ref="AA6:AA17" si="32">P6*1.042</f>
        <v>79945281.056160003</v>
      </c>
      <c r="AB6" s="15">
        <f t="shared" ref="AB6:AB17" si="33">Q6*1.042</f>
        <v>82343639.48784481</v>
      </c>
      <c r="AC6" s="9">
        <f t="shared" ref="AC6:AC17" si="34">R6*1.042</f>
        <v>89682206.313000008</v>
      </c>
      <c r="AD6" s="15">
        <f t="shared" ref="AD6:AD17" si="35">S6*1.042</f>
        <v>80286927.556400001</v>
      </c>
      <c r="AE6" s="9">
        <f t="shared" ref="AE6:AE17" si="36">T6*1.042</f>
        <v>81141043.806999996</v>
      </c>
      <c r="AF6" s="15">
        <f t="shared" ref="AF6:AF17" si="37">U6*1.042</f>
        <v>83276334.433500007</v>
      </c>
      <c r="AG6" s="9">
        <f t="shared" ref="AG6:AH17" si="38">V6*1.042</f>
        <v>81055632.181940004</v>
      </c>
      <c r="AH6" s="9">
        <f t="shared" si="38"/>
        <v>77946649.02975601</v>
      </c>
    </row>
    <row r="7" spans="1:34" x14ac:dyDescent="0.25">
      <c r="A7" s="40"/>
      <c r="B7" s="36" t="s">
        <v>5</v>
      </c>
      <c r="C7" s="5">
        <v>67500000</v>
      </c>
      <c r="D7" s="9">
        <f t="shared" si="6"/>
        <v>60750000</v>
      </c>
      <c r="E7" s="9">
        <f t="shared" si="7"/>
        <v>63180000</v>
      </c>
      <c r="F7" s="22">
        <f t="shared" si="8"/>
        <v>65075400</v>
      </c>
      <c r="G7" s="15">
        <f t="shared" si="9"/>
        <v>70875000</v>
      </c>
      <c r="H7" s="9">
        <f t="shared" si="10"/>
        <v>63450000</v>
      </c>
      <c r="I7" s="15">
        <f t="shared" si="11"/>
        <v>64125000</v>
      </c>
      <c r="J7" s="9">
        <f t="shared" si="12"/>
        <v>65812500</v>
      </c>
      <c r="K7" s="15">
        <f t="shared" si="13"/>
        <v>62100000</v>
      </c>
      <c r="L7" s="26">
        <f t="shared" si="14"/>
        <v>66487500</v>
      </c>
      <c r="M7" s="15">
        <f t="shared" si="15"/>
        <v>64057500</v>
      </c>
      <c r="N7" s="9">
        <f t="shared" si="16"/>
        <v>70335000</v>
      </c>
      <c r="O7" s="15">
        <f t="shared" si="16"/>
        <v>63301500</v>
      </c>
      <c r="P7" s="9">
        <f t="shared" si="16"/>
        <v>65833560</v>
      </c>
      <c r="Q7" s="15">
        <f t="shared" si="24"/>
        <v>67808566.799999997</v>
      </c>
      <c r="R7" s="9">
        <f t="shared" si="25"/>
        <v>73851750</v>
      </c>
      <c r="S7" s="15">
        <f t="shared" si="26"/>
        <v>66114900</v>
      </c>
      <c r="T7" s="9">
        <f t="shared" si="26"/>
        <v>66818250</v>
      </c>
      <c r="U7" s="15">
        <f t="shared" si="26"/>
        <v>68576625</v>
      </c>
      <c r="V7" s="9">
        <f t="shared" si="27"/>
        <v>66747915</v>
      </c>
      <c r="W7" s="9">
        <f t="shared" si="28"/>
        <v>64187721</v>
      </c>
      <c r="X7" s="15">
        <f t="shared" si="29"/>
        <v>60566875.200000003</v>
      </c>
      <c r="Y7" s="26">
        <f t="shared" si="30"/>
        <v>64846056.600000001</v>
      </c>
      <c r="Z7" s="15">
        <f t="shared" si="31"/>
        <v>62476048.439999998</v>
      </c>
      <c r="AA7" s="9">
        <f t="shared" si="32"/>
        <v>68598569.519999996</v>
      </c>
      <c r="AB7" s="15">
        <f t="shared" si="33"/>
        <v>70656526.605599999</v>
      </c>
      <c r="AC7" s="9">
        <f t="shared" si="34"/>
        <v>76953523.5</v>
      </c>
      <c r="AD7" s="15">
        <f t="shared" si="35"/>
        <v>68891725.799999997</v>
      </c>
      <c r="AE7" s="9">
        <f t="shared" si="36"/>
        <v>69624616.5</v>
      </c>
      <c r="AF7" s="15">
        <f t="shared" si="37"/>
        <v>71456843.25</v>
      </c>
      <c r="AG7" s="9">
        <f t="shared" si="38"/>
        <v>69551327.430000007</v>
      </c>
      <c r="AH7" s="9">
        <f t="shared" si="38"/>
        <v>66883605.282000005</v>
      </c>
    </row>
    <row r="8" spans="1:34" x14ac:dyDescent="0.25">
      <c r="A8" s="40"/>
      <c r="B8" s="36" t="s">
        <v>6</v>
      </c>
      <c r="C8" s="5">
        <v>56260000</v>
      </c>
      <c r="D8" s="9">
        <f t="shared" si="6"/>
        <v>50634000</v>
      </c>
      <c r="E8" s="9">
        <f t="shared" si="7"/>
        <v>52659360</v>
      </c>
      <c r="F8" s="22">
        <f t="shared" si="8"/>
        <v>54239140.800000004</v>
      </c>
      <c r="G8" s="15">
        <f t="shared" si="9"/>
        <v>59073000</v>
      </c>
      <c r="H8" s="9">
        <f t="shared" si="10"/>
        <v>52884400</v>
      </c>
      <c r="I8" s="15">
        <f t="shared" si="11"/>
        <v>53447000</v>
      </c>
      <c r="J8" s="9">
        <f t="shared" si="12"/>
        <v>54853500</v>
      </c>
      <c r="K8" s="15">
        <f t="shared" si="13"/>
        <v>51759200</v>
      </c>
      <c r="L8" s="26">
        <f t="shared" si="14"/>
        <v>55416100</v>
      </c>
      <c r="M8" s="15">
        <f t="shared" si="15"/>
        <v>53390740</v>
      </c>
      <c r="N8" s="9">
        <f t="shared" si="16"/>
        <v>58622920</v>
      </c>
      <c r="O8" s="15">
        <f t="shared" si="16"/>
        <v>52760628</v>
      </c>
      <c r="P8" s="9">
        <f t="shared" si="16"/>
        <v>54871053.120000005</v>
      </c>
      <c r="Q8" s="15">
        <f t="shared" si="24"/>
        <v>56517184.71360001</v>
      </c>
      <c r="R8" s="9">
        <f t="shared" si="25"/>
        <v>61554066</v>
      </c>
      <c r="S8" s="15">
        <f t="shared" si="26"/>
        <v>55105544.800000004</v>
      </c>
      <c r="T8" s="9">
        <f t="shared" si="26"/>
        <v>55691774</v>
      </c>
      <c r="U8" s="15">
        <f t="shared" si="26"/>
        <v>57157347</v>
      </c>
      <c r="V8" s="9">
        <f t="shared" si="27"/>
        <v>55633151.080000006</v>
      </c>
      <c r="W8" s="9">
        <f t="shared" si="28"/>
        <v>53499276.792000003</v>
      </c>
      <c r="X8" s="15">
        <f t="shared" si="29"/>
        <v>50481368.870400004</v>
      </c>
      <c r="Y8" s="26">
        <f t="shared" si="30"/>
        <v>54047987.323200002</v>
      </c>
      <c r="Z8" s="15">
        <f t="shared" si="31"/>
        <v>52072629.410879999</v>
      </c>
      <c r="AA8" s="9">
        <f t="shared" si="32"/>
        <v>57175637.351040006</v>
      </c>
      <c r="AB8" s="15">
        <f t="shared" si="33"/>
        <v>58890906.471571214</v>
      </c>
      <c r="AC8" s="9">
        <f t="shared" si="34"/>
        <v>64139336.772</v>
      </c>
      <c r="AD8" s="15">
        <f t="shared" si="35"/>
        <v>57419977.681600004</v>
      </c>
      <c r="AE8" s="9">
        <f t="shared" si="36"/>
        <v>58030828.508000001</v>
      </c>
      <c r="AF8" s="15">
        <f t="shared" si="37"/>
        <v>59557955.574000001</v>
      </c>
      <c r="AG8" s="9">
        <f t="shared" si="38"/>
        <v>57969743.425360009</v>
      </c>
      <c r="AH8" s="9">
        <f t="shared" si="38"/>
        <v>55746246.417264007</v>
      </c>
    </row>
    <row r="9" spans="1:34" x14ac:dyDescent="0.25">
      <c r="A9" s="40"/>
      <c r="B9" s="36" t="s">
        <v>7</v>
      </c>
      <c r="C9" s="5">
        <v>62275000</v>
      </c>
      <c r="D9" s="9">
        <f t="shared" si="6"/>
        <v>56047500</v>
      </c>
      <c r="E9" s="9">
        <f t="shared" si="7"/>
        <v>58289400</v>
      </c>
      <c r="F9" s="22">
        <f t="shared" si="8"/>
        <v>60038082</v>
      </c>
      <c r="G9" s="15">
        <f t="shared" si="9"/>
        <v>65388750</v>
      </c>
      <c r="H9" s="9">
        <f t="shared" si="10"/>
        <v>58538500</v>
      </c>
      <c r="I9" s="15">
        <f t="shared" si="11"/>
        <v>59161250</v>
      </c>
      <c r="J9" s="9">
        <f t="shared" si="12"/>
        <v>60718125</v>
      </c>
      <c r="K9" s="15">
        <f t="shared" si="13"/>
        <v>57293000</v>
      </c>
      <c r="L9" s="26">
        <f t="shared" si="14"/>
        <v>61340875</v>
      </c>
      <c r="M9" s="15">
        <f t="shared" si="15"/>
        <v>59098975</v>
      </c>
      <c r="N9" s="9">
        <f t="shared" si="16"/>
        <v>64890550</v>
      </c>
      <c r="O9" s="15">
        <f t="shared" si="16"/>
        <v>58401495</v>
      </c>
      <c r="P9" s="9">
        <f t="shared" si="16"/>
        <v>60737554.800000004</v>
      </c>
      <c r="Q9" s="15">
        <f t="shared" si="24"/>
        <v>62559681.444000006</v>
      </c>
      <c r="R9" s="9">
        <f t="shared" si="25"/>
        <v>68135077.5</v>
      </c>
      <c r="S9" s="15">
        <f t="shared" si="26"/>
        <v>60997117</v>
      </c>
      <c r="T9" s="9">
        <f t="shared" si="26"/>
        <v>61646022.5</v>
      </c>
      <c r="U9" s="15">
        <f t="shared" si="26"/>
        <v>63268286.25</v>
      </c>
      <c r="V9" s="9">
        <f t="shared" si="27"/>
        <v>61581131.950000003</v>
      </c>
      <c r="W9" s="9">
        <f t="shared" si="28"/>
        <v>59219115.93</v>
      </c>
      <c r="X9" s="15">
        <f t="shared" si="29"/>
        <v>55878550.416000009</v>
      </c>
      <c r="Y9" s="26">
        <f t="shared" si="30"/>
        <v>59826491.478</v>
      </c>
      <c r="Z9" s="15">
        <f t="shared" si="31"/>
        <v>57639939.505199999</v>
      </c>
      <c r="AA9" s="9">
        <f t="shared" si="32"/>
        <v>63288532.101600006</v>
      </c>
      <c r="AB9" s="15">
        <f t="shared" si="33"/>
        <v>65187188.06464801</v>
      </c>
      <c r="AC9" s="9">
        <f t="shared" si="34"/>
        <v>70996750.754999995</v>
      </c>
      <c r="AD9" s="15">
        <f t="shared" si="35"/>
        <v>63558995.914000005</v>
      </c>
      <c r="AE9" s="9">
        <f t="shared" si="36"/>
        <v>64235155.445</v>
      </c>
      <c r="AF9" s="15">
        <f t="shared" si="37"/>
        <v>65925554.272500001</v>
      </c>
      <c r="AG9" s="9">
        <f t="shared" si="38"/>
        <v>64167539.491900004</v>
      </c>
      <c r="AH9" s="9">
        <f t="shared" si="38"/>
        <v>61706318.799060002</v>
      </c>
    </row>
    <row r="10" spans="1:34" x14ac:dyDescent="0.25">
      <c r="A10" s="40"/>
      <c r="B10" s="36" t="s">
        <v>8</v>
      </c>
      <c r="C10" s="5">
        <v>86900000</v>
      </c>
      <c r="D10" s="9">
        <f t="shared" si="6"/>
        <v>78210000</v>
      </c>
      <c r="E10" s="9">
        <f t="shared" si="7"/>
        <v>81338400</v>
      </c>
      <c r="F10" s="22">
        <f t="shared" si="8"/>
        <v>83778552</v>
      </c>
      <c r="G10" s="15">
        <f t="shared" si="9"/>
        <v>91245000</v>
      </c>
      <c r="H10" s="9">
        <f t="shared" si="10"/>
        <v>81686000</v>
      </c>
      <c r="I10" s="15">
        <f t="shared" si="11"/>
        <v>82555000</v>
      </c>
      <c r="J10" s="9">
        <f t="shared" si="12"/>
        <v>84727500</v>
      </c>
      <c r="K10" s="15">
        <f t="shared" si="13"/>
        <v>79948000</v>
      </c>
      <c r="L10" s="26">
        <f t="shared" si="14"/>
        <v>85596500</v>
      </c>
      <c r="M10" s="15">
        <f t="shared" si="15"/>
        <v>82468100</v>
      </c>
      <c r="N10" s="9">
        <f t="shared" si="16"/>
        <v>90549800</v>
      </c>
      <c r="O10" s="15">
        <f t="shared" si="16"/>
        <v>81494820</v>
      </c>
      <c r="P10" s="9">
        <f t="shared" si="16"/>
        <v>84754612.799999997</v>
      </c>
      <c r="Q10" s="15">
        <f t="shared" si="24"/>
        <v>87297251.184</v>
      </c>
      <c r="R10" s="9">
        <f t="shared" si="25"/>
        <v>95077290</v>
      </c>
      <c r="S10" s="15">
        <f t="shared" si="26"/>
        <v>85116812</v>
      </c>
      <c r="T10" s="9">
        <f t="shared" si="26"/>
        <v>86022310</v>
      </c>
      <c r="U10" s="15">
        <f t="shared" si="26"/>
        <v>88286055</v>
      </c>
      <c r="V10" s="9">
        <f t="shared" si="27"/>
        <v>85931760.200000003</v>
      </c>
      <c r="W10" s="9">
        <f t="shared" si="28"/>
        <v>82635747.479999989</v>
      </c>
      <c r="X10" s="15">
        <f t="shared" si="29"/>
        <v>77974243.776000008</v>
      </c>
      <c r="Y10" s="26">
        <f t="shared" si="30"/>
        <v>83483293.607999995</v>
      </c>
      <c r="Z10" s="15">
        <f t="shared" si="31"/>
        <v>80432127.547199994</v>
      </c>
      <c r="AA10" s="9">
        <f t="shared" si="32"/>
        <v>88314306.537599996</v>
      </c>
      <c r="AB10" s="15">
        <f t="shared" si="33"/>
        <v>90963735.733728006</v>
      </c>
      <c r="AC10" s="9">
        <f t="shared" si="34"/>
        <v>99070536.180000007</v>
      </c>
      <c r="AD10" s="15">
        <f t="shared" si="35"/>
        <v>88691718.104000002</v>
      </c>
      <c r="AE10" s="9">
        <f t="shared" si="36"/>
        <v>89635247.019999996</v>
      </c>
      <c r="AF10" s="15">
        <f t="shared" si="37"/>
        <v>91994069.310000002</v>
      </c>
      <c r="AG10" s="9">
        <f t="shared" si="38"/>
        <v>89540894.128400013</v>
      </c>
      <c r="AH10" s="9">
        <f t="shared" si="38"/>
        <v>86106448.874159992</v>
      </c>
    </row>
    <row r="11" spans="1:34" x14ac:dyDescent="0.25">
      <c r="A11" s="40"/>
      <c r="B11" s="36" t="s">
        <v>9</v>
      </c>
      <c r="C11" s="5">
        <v>69600000</v>
      </c>
      <c r="D11" s="9">
        <f t="shared" si="6"/>
        <v>62640000</v>
      </c>
      <c r="E11" s="9">
        <f t="shared" si="7"/>
        <v>65145600</v>
      </c>
      <c r="F11" s="22">
        <f t="shared" si="8"/>
        <v>67099968</v>
      </c>
      <c r="G11" s="15">
        <f t="shared" si="9"/>
        <v>73080000</v>
      </c>
      <c r="H11" s="9">
        <f t="shared" si="10"/>
        <v>65424000</v>
      </c>
      <c r="I11" s="15">
        <f t="shared" si="11"/>
        <v>66120000</v>
      </c>
      <c r="J11" s="9">
        <f t="shared" si="12"/>
        <v>67860000</v>
      </c>
      <c r="K11" s="15">
        <f t="shared" si="13"/>
        <v>64032000</v>
      </c>
      <c r="L11" s="26">
        <f t="shared" si="14"/>
        <v>68556000</v>
      </c>
      <c r="M11" s="15">
        <f t="shared" si="15"/>
        <v>66050400</v>
      </c>
      <c r="N11" s="9">
        <f t="shared" si="16"/>
        <v>72523200</v>
      </c>
      <c r="O11" s="15">
        <f t="shared" si="16"/>
        <v>65270880</v>
      </c>
      <c r="P11" s="9">
        <f t="shared" si="16"/>
        <v>67881715.200000003</v>
      </c>
      <c r="Q11" s="15">
        <f t="shared" si="24"/>
        <v>69918166.656000003</v>
      </c>
      <c r="R11" s="9">
        <f t="shared" si="25"/>
        <v>76149360</v>
      </c>
      <c r="S11" s="15">
        <f t="shared" si="26"/>
        <v>68171808</v>
      </c>
      <c r="T11" s="9">
        <f t="shared" si="26"/>
        <v>68897040</v>
      </c>
      <c r="U11" s="15">
        <f t="shared" si="26"/>
        <v>70710120</v>
      </c>
      <c r="V11" s="9">
        <f t="shared" si="27"/>
        <v>68824516.799999997</v>
      </c>
      <c r="W11" s="9">
        <f t="shared" si="28"/>
        <v>66184672.32</v>
      </c>
      <c r="X11" s="15">
        <f t="shared" si="29"/>
        <v>62451177.984000005</v>
      </c>
      <c r="Y11" s="26">
        <f t="shared" si="30"/>
        <v>66863489.472000003</v>
      </c>
      <c r="Z11" s="15">
        <f t="shared" si="31"/>
        <v>64419747.724799998</v>
      </c>
      <c r="AA11" s="9">
        <f t="shared" si="32"/>
        <v>70732747.238400012</v>
      </c>
      <c r="AB11" s="15">
        <f t="shared" si="33"/>
        <v>72854729.655552</v>
      </c>
      <c r="AC11" s="9">
        <f t="shared" si="34"/>
        <v>79347633.120000005</v>
      </c>
      <c r="AD11" s="15">
        <f t="shared" si="35"/>
        <v>71035023.936000004</v>
      </c>
      <c r="AE11" s="9">
        <f t="shared" si="36"/>
        <v>71790715.680000007</v>
      </c>
      <c r="AF11" s="15">
        <f t="shared" si="37"/>
        <v>73679945.040000007</v>
      </c>
      <c r="AG11" s="9">
        <f t="shared" si="38"/>
        <v>71715146.505600005</v>
      </c>
      <c r="AH11" s="9">
        <f t="shared" si="38"/>
        <v>68964428.557439998</v>
      </c>
    </row>
    <row r="12" spans="1:34" x14ac:dyDescent="0.25">
      <c r="A12" s="40"/>
      <c r="B12" s="36" t="s">
        <v>10</v>
      </c>
      <c r="C12" s="5">
        <v>45000000</v>
      </c>
      <c r="D12" s="9">
        <f t="shared" si="6"/>
        <v>40500000</v>
      </c>
      <c r="E12" s="9">
        <f t="shared" si="7"/>
        <v>42120000</v>
      </c>
      <c r="F12" s="22">
        <f t="shared" si="8"/>
        <v>43383600</v>
      </c>
      <c r="G12" s="15">
        <f t="shared" si="9"/>
        <v>47250000</v>
      </c>
      <c r="H12" s="9">
        <f t="shared" si="10"/>
        <v>42300000</v>
      </c>
      <c r="I12" s="15">
        <f t="shared" si="11"/>
        <v>42750000</v>
      </c>
      <c r="J12" s="9">
        <f t="shared" si="12"/>
        <v>43875000</v>
      </c>
      <c r="K12" s="15">
        <f t="shared" si="13"/>
        <v>41400000</v>
      </c>
      <c r="L12" s="26">
        <f t="shared" si="14"/>
        <v>44325000</v>
      </c>
      <c r="M12" s="15">
        <f t="shared" si="15"/>
        <v>42705000</v>
      </c>
      <c r="N12" s="9">
        <f t="shared" si="16"/>
        <v>46890000</v>
      </c>
      <c r="O12" s="15">
        <f t="shared" si="16"/>
        <v>42201000</v>
      </c>
      <c r="P12" s="9">
        <f t="shared" si="16"/>
        <v>43889040</v>
      </c>
      <c r="Q12" s="15">
        <f t="shared" si="24"/>
        <v>45205711.200000003</v>
      </c>
      <c r="R12" s="9">
        <f t="shared" si="25"/>
        <v>49234500</v>
      </c>
      <c r="S12" s="15">
        <f t="shared" si="26"/>
        <v>44076600</v>
      </c>
      <c r="T12" s="9">
        <f t="shared" si="26"/>
        <v>44545500</v>
      </c>
      <c r="U12" s="15">
        <f t="shared" si="26"/>
        <v>45717750</v>
      </c>
      <c r="V12" s="9">
        <f t="shared" si="27"/>
        <v>44498610</v>
      </c>
      <c r="W12" s="9">
        <f t="shared" si="28"/>
        <v>42791814</v>
      </c>
      <c r="X12" s="15">
        <f t="shared" si="29"/>
        <v>40377916.800000004</v>
      </c>
      <c r="Y12" s="26">
        <f t="shared" si="30"/>
        <v>43230704.399999999</v>
      </c>
      <c r="Z12" s="15">
        <f t="shared" si="31"/>
        <v>41650698.960000001</v>
      </c>
      <c r="AA12" s="9">
        <f t="shared" si="32"/>
        <v>45732379.68</v>
      </c>
      <c r="AB12" s="15">
        <f t="shared" si="33"/>
        <v>47104351.070400007</v>
      </c>
      <c r="AC12" s="9">
        <f t="shared" si="34"/>
        <v>51302349</v>
      </c>
      <c r="AD12" s="15">
        <f t="shared" si="35"/>
        <v>45927817.200000003</v>
      </c>
      <c r="AE12" s="9">
        <f t="shared" si="36"/>
        <v>46416411</v>
      </c>
      <c r="AF12" s="15">
        <f t="shared" si="37"/>
        <v>47637895.5</v>
      </c>
      <c r="AG12" s="9">
        <f t="shared" si="38"/>
        <v>46367551.620000005</v>
      </c>
      <c r="AH12" s="9">
        <f t="shared" si="38"/>
        <v>44589070.188000001</v>
      </c>
    </row>
    <row r="13" spans="1:34" x14ac:dyDescent="0.25">
      <c r="A13" s="40"/>
      <c r="B13" s="36" t="s">
        <v>12</v>
      </c>
      <c r="C13" s="5">
        <v>55200000</v>
      </c>
      <c r="D13" s="9">
        <f t="shared" si="6"/>
        <v>49680000</v>
      </c>
      <c r="E13" s="9">
        <f t="shared" si="7"/>
        <v>51667200</v>
      </c>
      <c r="F13" s="22">
        <f t="shared" si="8"/>
        <v>53217216</v>
      </c>
      <c r="G13" s="15">
        <f t="shared" si="9"/>
        <v>57960000</v>
      </c>
      <c r="H13" s="9">
        <f t="shared" si="10"/>
        <v>51888000</v>
      </c>
      <c r="I13" s="15">
        <f t="shared" si="11"/>
        <v>52440000</v>
      </c>
      <c r="J13" s="9">
        <f t="shared" si="12"/>
        <v>53820000</v>
      </c>
      <c r="K13" s="15">
        <f t="shared" si="13"/>
        <v>50784000</v>
      </c>
      <c r="L13" s="26">
        <f>C13*1.018</f>
        <v>56193600</v>
      </c>
      <c r="M13" s="15">
        <f t="shared" si="15"/>
        <v>52384800</v>
      </c>
      <c r="N13" s="9">
        <f t="shared" si="16"/>
        <v>57518400</v>
      </c>
      <c r="O13" s="15">
        <f t="shared" si="16"/>
        <v>51766560</v>
      </c>
      <c r="P13" s="9">
        <f t="shared" si="16"/>
        <v>53837222.399999999</v>
      </c>
      <c r="Q13" s="15">
        <f t="shared" si="24"/>
        <v>55452339.072000004</v>
      </c>
      <c r="R13" s="9">
        <f t="shared" si="25"/>
        <v>60394320</v>
      </c>
      <c r="S13" s="15">
        <f t="shared" si="26"/>
        <v>54067296</v>
      </c>
      <c r="T13" s="9">
        <f t="shared" si="26"/>
        <v>54642480</v>
      </c>
      <c r="U13" s="15">
        <f t="shared" si="26"/>
        <v>56080440</v>
      </c>
      <c r="V13" s="9">
        <f t="shared" si="27"/>
        <v>54584961.600000001</v>
      </c>
      <c r="W13" s="9">
        <f t="shared" si="28"/>
        <v>52491291.839999996</v>
      </c>
      <c r="X13" s="15">
        <f t="shared" si="29"/>
        <v>49530244.608000003</v>
      </c>
      <c r="Y13" s="26">
        <f>P13*1.018</f>
        <v>54806292.403200001</v>
      </c>
      <c r="Z13" s="15">
        <f t="shared" si="31"/>
        <v>51091524.057599999</v>
      </c>
      <c r="AA13" s="9">
        <f t="shared" si="32"/>
        <v>56098385.740800001</v>
      </c>
      <c r="AB13" s="15">
        <f t="shared" si="33"/>
        <v>57781337.313024007</v>
      </c>
      <c r="AC13" s="9">
        <f t="shared" si="34"/>
        <v>62930881.440000005</v>
      </c>
      <c r="AD13" s="15">
        <f t="shared" si="35"/>
        <v>56338122.432000004</v>
      </c>
      <c r="AE13" s="9">
        <f t="shared" si="36"/>
        <v>56937464.160000004</v>
      </c>
      <c r="AF13" s="15">
        <f t="shared" si="37"/>
        <v>58435818.480000004</v>
      </c>
      <c r="AG13" s="9">
        <f t="shared" si="38"/>
        <v>56877529.987200007</v>
      </c>
      <c r="AH13" s="9">
        <f t="shared" si="38"/>
        <v>54695926.097279996</v>
      </c>
    </row>
    <row r="14" spans="1:34" x14ac:dyDescent="0.25">
      <c r="A14" s="40"/>
      <c r="B14" s="36" t="s">
        <v>13</v>
      </c>
      <c r="C14" s="5">
        <v>66260000</v>
      </c>
      <c r="D14" s="9">
        <f t="shared" si="6"/>
        <v>59634000</v>
      </c>
      <c r="E14" s="9">
        <f t="shared" si="7"/>
        <v>62019360</v>
      </c>
      <c r="F14" s="22">
        <f t="shared" si="8"/>
        <v>63879940.800000004</v>
      </c>
      <c r="G14" s="15">
        <f t="shared" si="9"/>
        <v>69573000</v>
      </c>
      <c r="H14" s="9">
        <f t="shared" si="10"/>
        <v>62284400</v>
      </c>
      <c r="I14" s="15">
        <f>C14*1.06</f>
        <v>70235600</v>
      </c>
      <c r="J14" s="9">
        <f t="shared" si="12"/>
        <v>64603500</v>
      </c>
      <c r="K14" s="15">
        <f t="shared" si="13"/>
        <v>60959200</v>
      </c>
      <c r="L14" s="26">
        <f t="shared" ref="L14:L33" si="39">C14*1.018</f>
        <v>67452680</v>
      </c>
      <c r="M14" s="15">
        <f t="shared" si="15"/>
        <v>62880740</v>
      </c>
      <c r="N14" s="9">
        <f t="shared" si="16"/>
        <v>69042920</v>
      </c>
      <c r="O14" s="15">
        <f t="shared" si="16"/>
        <v>62138628</v>
      </c>
      <c r="P14" s="9">
        <f t="shared" si="16"/>
        <v>64624173.120000005</v>
      </c>
      <c r="Q14" s="15">
        <f t="shared" si="24"/>
        <v>66562898.313600004</v>
      </c>
      <c r="R14" s="9">
        <f t="shared" si="25"/>
        <v>72495066</v>
      </c>
      <c r="S14" s="15">
        <f t="shared" si="26"/>
        <v>64900344.800000004</v>
      </c>
      <c r="T14" s="9">
        <f t="shared" si="26"/>
        <v>73185495.200000003</v>
      </c>
      <c r="U14" s="15">
        <f t="shared" si="26"/>
        <v>67316847</v>
      </c>
      <c r="V14" s="9">
        <f t="shared" si="27"/>
        <v>65521731.080000006</v>
      </c>
      <c r="W14" s="9">
        <f t="shared" si="28"/>
        <v>63008568.792000003</v>
      </c>
      <c r="X14" s="15">
        <f t="shared" si="29"/>
        <v>59454239.27040001</v>
      </c>
      <c r="Y14" s="26">
        <f t="shared" ref="Y14:Y17" si="40">P14*1.018</f>
        <v>65787408.236160003</v>
      </c>
      <c r="Z14" s="15">
        <f t="shared" si="31"/>
        <v>61328340.290880002</v>
      </c>
      <c r="AA14" s="9">
        <f t="shared" si="32"/>
        <v>67338388.391040012</v>
      </c>
      <c r="AB14" s="15">
        <f t="shared" si="33"/>
        <v>69358540.042771205</v>
      </c>
      <c r="AC14" s="9">
        <f t="shared" si="34"/>
        <v>75539858.772</v>
      </c>
      <c r="AD14" s="15">
        <f t="shared" si="35"/>
        <v>67626159.281600013</v>
      </c>
      <c r="AE14" s="9">
        <f t="shared" si="36"/>
        <v>76259285.998400003</v>
      </c>
      <c r="AF14" s="15">
        <f t="shared" si="37"/>
        <v>70144154.574000001</v>
      </c>
      <c r="AG14" s="9">
        <f t="shared" si="38"/>
        <v>68273643.785360008</v>
      </c>
      <c r="AH14" s="9">
        <f t="shared" si="38"/>
        <v>65654928.681264006</v>
      </c>
    </row>
    <row r="15" spans="1:34" x14ac:dyDescent="0.25">
      <c r="A15" s="40"/>
      <c r="B15" s="36" t="s">
        <v>14</v>
      </c>
      <c r="C15" s="5">
        <v>67275000</v>
      </c>
      <c r="D15" s="9">
        <f t="shared" si="6"/>
        <v>60547500</v>
      </c>
      <c r="E15" s="9">
        <f t="shared" si="7"/>
        <v>62969400</v>
      </c>
      <c r="F15" s="22">
        <f t="shared" si="8"/>
        <v>64858482</v>
      </c>
      <c r="G15" s="15">
        <f t="shared" si="9"/>
        <v>70638750</v>
      </c>
      <c r="H15" s="9">
        <f t="shared" si="10"/>
        <v>63238500</v>
      </c>
      <c r="I15" s="15">
        <f t="shared" ref="I15:I26" si="41">C15*1.06</f>
        <v>71311500</v>
      </c>
      <c r="J15" s="9">
        <f t="shared" si="12"/>
        <v>65593125</v>
      </c>
      <c r="K15" s="15">
        <f t="shared" si="13"/>
        <v>61893000</v>
      </c>
      <c r="L15" s="26">
        <f t="shared" si="39"/>
        <v>68485950</v>
      </c>
      <c r="M15" s="15">
        <f t="shared" si="15"/>
        <v>63843975</v>
      </c>
      <c r="N15" s="9">
        <f t="shared" si="16"/>
        <v>70100550</v>
      </c>
      <c r="O15" s="15">
        <f t="shared" si="16"/>
        <v>63090495</v>
      </c>
      <c r="P15" s="9">
        <f t="shared" si="16"/>
        <v>65614114.800000004</v>
      </c>
      <c r="Q15" s="15">
        <f t="shared" si="24"/>
        <v>67582538.244000003</v>
      </c>
      <c r="R15" s="9">
        <f t="shared" si="25"/>
        <v>73605577.5</v>
      </c>
      <c r="S15" s="15">
        <f t="shared" si="26"/>
        <v>65894517</v>
      </c>
      <c r="T15" s="9">
        <f t="shared" si="26"/>
        <v>74306583</v>
      </c>
      <c r="U15" s="15">
        <f t="shared" si="26"/>
        <v>68348036.25</v>
      </c>
      <c r="V15" s="9">
        <f t="shared" si="27"/>
        <v>66525421.950000003</v>
      </c>
      <c r="W15" s="9">
        <f t="shared" si="28"/>
        <v>63973761.93</v>
      </c>
      <c r="X15" s="15">
        <f t="shared" si="29"/>
        <v>60364985.616000004</v>
      </c>
      <c r="Y15" s="26">
        <f t="shared" si="40"/>
        <v>66795168.866400003</v>
      </c>
      <c r="Z15" s="15">
        <f t="shared" si="31"/>
        <v>62267794.945200004</v>
      </c>
      <c r="AA15" s="9">
        <f t="shared" si="32"/>
        <v>68369907.621600002</v>
      </c>
      <c r="AB15" s="15">
        <f t="shared" si="33"/>
        <v>70421004.850248009</v>
      </c>
      <c r="AC15" s="9">
        <f t="shared" si="34"/>
        <v>76697011.75500001</v>
      </c>
      <c r="AD15" s="15">
        <f t="shared" si="35"/>
        <v>68662086.714000002</v>
      </c>
      <c r="AE15" s="9">
        <f t="shared" si="36"/>
        <v>77427459.486000001</v>
      </c>
      <c r="AF15" s="15">
        <f t="shared" si="37"/>
        <v>71218653.772500008</v>
      </c>
      <c r="AG15" s="9">
        <f t="shared" si="38"/>
        <v>69319489.671900004</v>
      </c>
      <c r="AH15" s="9">
        <f t="shared" si="38"/>
        <v>66660659.931060001</v>
      </c>
    </row>
    <row r="16" spans="1:34" x14ac:dyDescent="0.25">
      <c r="A16" s="40"/>
      <c r="B16" s="36" t="s">
        <v>15</v>
      </c>
      <c r="C16" s="5">
        <v>56900000</v>
      </c>
      <c r="D16" s="9">
        <f t="shared" si="6"/>
        <v>51210000</v>
      </c>
      <c r="E16" s="9">
        <f t="shared" si="7"/>
        <v>53258400</v>
      </c>
      <c r="F16" s="22">
        <f t="shared" si="8"/>
        <v>54856152</v>
      </c>
      <c r="G16" s="15">
        <f t="shared" si="9"/>
        <v>59745000</v>
      </c>
      <c r="H16" s="9">
        <f t="shared" si="10"/>
        <v>53486000</v>
      </c>
      <c r="I16" s="15">
        <f t="shared" si="41"/>
        <v>60314000</v>
      </c>
      <c r="J16" s="9">
        <f t="shared" si="12"/>
        <v>55477500</v>
      </c>
      <c r="K16" s="15">
        <f t="shared" si="13"/>
        <v>52348000</v>
      </c>
      <c r="L16" s="26">
        <f t="shared" si="39"/>
        <v>57924200</v>
      </c>
      <c r="M16" s="15">
        <f t="shared" si="15"/>
        <v>53998100</v>
      </c>
      <c r="N16" s="9">
        <f t="shared" si="16"/>
        <v>59289800</v>
      </c>
      <c r="O16" s="15">
        <f t="shared" si="16"/>
        <v>53360820</v>
      </c>
      <c r="P16" s="9">
        <f t="shared" si="16"/>
        <v>55495252.800000004</v>
      </c>
      <c r="Q16" s="15">
        <f t="shared" si="24"/>
        <v>57160110.384000003</v>
      </c>
      <c r="R16" s="9">
        <f t="shared" si="25"/>
        <v>62254290</v>
      </c>
      <c r="S16" s="15">
        <f t="shared" si="26"/>
        <v>55732412</v>
      </c>
      <c r="T16" s="9">
        <f t="shared" si="26"/>
        <v>62847188</v>
      </c>
      <c r="U16" s="15">
        <f t="shared" si="26"/>
        <v>57807555</v>
      </c>
      <c r="V16" s="9">
        <f t="shared" si="27"/>
        <v>56266020.200000003</v>
      </c>
      <c r="W16" s="9">
        <f t="shared" si="28"/>
        <v>54107871.480000004</v>
      </c>
      <c r="X16" s="15">
        <f t="shared" si="29"/>
        <v>51055632.576000005</v>
      </c>
      <c r="Y16" s="26">
        <f t="shared" si="40"/>
        <v>56494167.350400008</v>
      </c>
      <c r="Z16" s="15">
        <f t="shared" si="31"/>
        <v>52664994.907200001</v>
      </c>
      <c r="AA16" s="9">
        <f t="shared" si="32"/>
        <v>57826053.417600006</v>
      </c>
      <c r="AB16" s="15">
        <f t="shared" si="33"/>
        <v>59560835.020128004</v>
      </c>
      <c r="AC16" s="9">
        <f t="shared" si="34"/>
        <v>64868970.18</v>
      </c>
      <c r="AD16" s="15">
        <f t="shared" si="35"/>
        <v>58073173.304000005</v>
      </c>
      <c r="AE16" s="9">
        <f t="shared" si="36"/>
        <v>65486769.896000005</v>
      </c>
      <c r="AF16" s="15">
        <f t="shared" si="37"/>
        <v>60235472.310000002</v>
      </c>
      <c r="AG16" s="9">
        <f t="shared" si="38"/>
        <v>58629193.048400007</v>
      </c>
      <c r="AH16" s="9">
        <f t="shared" si="38"/>
        <v>56380402.082160003</v>
      </c>
    </row>
    <row r="17" spans="1:34" ht="15.75" thickBot="1" x14ac:dyDescent="0.3">
      <c r="A17" s="41"/>
      <c r="B17" s="37" t="s">
        <v>16</v>
      </c>
      <c r="C17" s="5">
        <v>69580000</v>
      </c>
      <c r="D17" s="10">
        <f t="shared" si="6"/>
        <v>62622000</v>
      </c>
      <c r="E17" s="10">
        <f t="shared" si="7"/>
        <v>65126880</v>
      </c>
      <c r="F17" s="23">
        <f t="shared" si="8"/>
        <v>67080686.399999999</v>
      </c>
      <c r="G17" s="17">
        <f t="shared" si="9"/>
        <v>73059000</v>
      </c>
      <c r="H17" s="10">
        <f t="shared" si="10"/>
        <v>65405200</v>
      </c>
      <c r="I17" s="17">
        <f t="shared" si="41"/>
        <v>73754800</v>
      </c>
      <c r="J17" s="10">
        <f t="shared" si="12"/>
        <v>67840500</v>
      </c>
      <c r="K17" s="17">
        <f t="shared" si="13"/>
        <v>64013600</v>
      </c>
      <c r="L17" s="27">
        <f t="shared" si="39"/>
        <v>70832440</v>
      </c>
      <c r="M17" s="17">
        <f>C17*1.03</f>
        <v>71667400</v>
      </c>
      <c r="N17" s="10">
        <f t="shared" si="16"/>
        <v>72502360</v>
      </c>
      <c r="O17" s="17">
        <f t="shared" si="16"/>
        <v>65252124</v>
      </c>
      <c r="P17" s="10">
        <f t="shared" si="16"/>
        <v>67862208.960000008</v>
      </c>
      <c r="Q17" s="17">
        <f t="shared" si="24"/>
        <v>69898075.228799999</v>
      </c>
      <c r="R17" s="10">
        <f t="shared" si="25"/>
        <v>76127478</v>
      </c>
      <c r="S17" s="17">
        <f t="shared" si="26"/>
        <v>68152218.400000006</v>
      </c>
      <c r="T17" s="10">
        <f t="shared" si="26"/>
        <v>76852501.600000009</v>
      </c>
      <c r="U17" s="17">
        <f t="shared" si="26"/>
        <v>70689801</v>
      </c>
      <c r="V17" s="10">
        <f t="shared" si="27"/>
        <v>74677430.799999997</v>
      </c>
      <c r="W17" s="10">
        <f t="shared" si="28"/>
        <v>66165653.736000009</v>
      </c>
      <c r="X17" s="17">
        <f t="shared" si="29"/>
        <v>62433232.243200012</v>
      </c>
      <c r="Y17" s="27">
        <f t="shared" si="40"/>
        <v>69083728.721280009</v>
      </c>
      <c r="Z17" s="17">
        <f>P17*1.03</f>
        <v>69898075.228800014</v>
      </c>
      <c r="AA17" s="10">
        <f t="shared" si="32"/>
        <v>70712421.736320004</v>
      </c>
      <c r="AB17" s="17">
        <f t="shared" si="33"/>
        <v>72833794.3884096</v>
      </c>
      <c r="AC17" s="10">
        <f t="shared" si="34"/>
        <v>79324832.076000005</v>
      </c>
      <c r="AD17" s="17">
        <f t="shared" si="35"/>
        <v>71014611.57280001</v>
      </c>
      <c r="AE17" s="10">
        <f t="shared" si="36"/>
        <v>80080306.667200014</v>
      </c>
      <c r="AF17" s="17">
        <f t="shared" si="37"/>
        <v>73658772.642000005</v>
      </c>
      <c r="AG17" s="10">
        <f t="shared" si="38"/>
        <v>77813882.893600002</v>
      </c>
      <c r="AH17" s="10">
        <f t="shared" si="38"/>
        <v>68944611.192912012</v>
      </c>
    </row>
    <row r="18" spans="1:34" ht="15.75" thickBot="1" x14ac:dyDescent="0.3">
      <c r="A18" s="33">
        <v>2012</v>
      </c>
      <c r="B18" s="34"/>
      <c r="C18" s="32"/>
      <c r="D18" s="14"/>
      <c r="E18" s="9"/>
      <c r="F18" s="22"/>
      <c r="G18" s="9"/>
      <c r="H18" s="9"/>
      <c r="I18" s="9"/>
      <c r="J18" s="9"/>
      <c r="K18" s="9"/>
      <c r="L18" s="26"/>
      <c r="M18" s="1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26"/>
      <c r="Z18" s="15"/>
      <c r="AA18" s="9"/>
      <c r="AB18" s="9"/>
      <c r="AC18" s="9"/>
      <c r="AD18" s="9"/>
      <c r="AE18" s="9"/>
      <c r="AF18" s="9"/>
      <c r="AG18" s="9"/>
      <c r="AH18" s="9"/>
    </row>
    <row r="19" spans="1:34" x14ac:dyDescent="0.25">
      <c r="A19" s="42">
        <v>2013</v>
      </c>
      <c r="B19" s="4" t="s">
        <v>112</v>
      </c>
      <c r="C19" s="5">
        <v>34000000</v>
      </c>
      <c r="D19" s="12">
        <f t="shared" si="6"/>
        <v>30600000</v>
      </c>
      <c r="E19" s="8">
        <f t="shared" si="7"/>
        <v>31824000</v>
      </c>
      <c r="F19" s="21">
        <f t="shared" si="8"/>
        <v>32778720</v>
      </c>
      <c r="G19" s="8">
        <f t="shared" si="9"/>
        <v>35700000</v>
      </c>
      <c r="H19" s="8">
        <f t="shared" si="10"/>
        <v>31960000</v>
      </c>
      <c r="I19" s="8">
        <f t="shared" si="41"/>
        <v>36040000</v>
      </c>
      <c r="J19" s="8">
        <f t="shared" si="12"/>
        <v>33150000</v>
      </c>
      <c r="K19" s="8">
        <f t="shared" si="13"/>
        <v>31280000</v>
      </c>
      <c r="L19" s="25">
        <f t="shared" si="39"/>
        <v>34612000</v>
      </c>
      <c r="M19" s="13">
        <f t="shared" ref="M19:M50" si="42">C19*1.03</f>
        <v>35020000</v>
      </c>
      <c r="N19" s="8">
        <f t="shared" si="16"/>
        <v>35428000</v>
      </c>
      <c r="O19" s="8">
        <f t="shared" si="16"/>
        <v>31885200</v>
      </c>
      <c r="P19" s="8">
        <f t="shared" si="16"/>
        <v>33160608</v>
      </c>
      <c r="Q19" s="8">
        <f t="shared" si="24"/>
        <v>34155426.240000002</v>
      </c>
      <c r="R19" s="8">
        <f t="shared" si="25"/>
        <v>37199400</v>
      </c>
      <c r="S19" s="8">
        <f t="shared" si="26"/>
        <v>33302320</v>
      </c>
      <c r="T19" s="8">
        <f t="shared" si="26"/>
        <v>37553680</v>
      </c>
      <c r="U19" s="8">
        <f t="shared" si="26"/>
        <v>34542300</v>
      </c>
      <c r="V19" s="8">
        <f t="shared" si="27"/>
        <v>36490840</v>
      </c>
      <c r="W19" s="8">
        <f t="shared" ref="W19:W27" si="43">P19*0.975</f>
        <v>32331592.800000001</v>
      </c>
      <c r="X19" s="8">
        <f t="shared" ref="X19:X26" si="44">P19*0.92</f>
        <v>30507759.360000003</v>
      </c>
      <c r="Y19" s="25">
        <f t="shared" ref="Y19:Y25" si="45">P19*1.018</f>
        <v>33757498.943999998</v>
      </c>
      <c r="Z19" s="13">
        <f t="shared" ref="Z19:Z38" si="46">P19*1.03</f>
        <v>34155426.240000002</v>
      </c>
      <c r="AA19" s="8">
        <f t="shared" ref="AA19:AA29" si="47">P19*1.042</f>
        <v>34553353.535999998</v>
      </c>
      <c r="AB19" s="8">
        <f t="shared" ref="AB19:AB29" si="48">Q19*1.042</f>
        <v>35589954.142080002</v>
      </c>
      <c r="AC19" s="8">
        <f t="shared" ref="AC19:AC29" si="49">R19*1.042</f>
        <v>38761774.800000004</v>
      </c>
      <c r="AD19" s="8">
        <f t="shared" ref="AD19:AD29" si="50">S19*1.042</f>
        <v>34701017.439999998</v>
      </c>
      <c r="AE19" s="8">
        <f t="shared" ref="AE19:AE29" si="51">T19*1.042</f>
        <v>39130934.560000002</v>
      </c>
      <c r="AF19" s="8">
        <f t="shared" ref="AF19:AF29" si="52">U19*1.042</f>
        <v>35993076.600000001</v>
      </c>
      <c r="AG19" s="8">
        <f t="shared" ref="AG19:AH29" si="53">V19*1.042</f>
        <v>38023455.280000001</v>
      </c>
      <c r="AH19" s="8">
        <f t="shared" si="53"/>
        <v>33689519.6976</v>
      </c>
    </row>
    <row r="20" spans="1:34" x14ac:dyDescent="0.25">
      <c r="A20" s="43"/>
      <c r="B20" s="4" t="s">
        <v>113</v>
      </c>
      <c r="C20" s="5">
        <v>61460000</v>
      </c>
      <c r="D20" s="14">
        <f t="shared" si="6"/>
        <v>55314000</v>
      </c>
      <c r="E20" s="9">
        <f t="shared" si="7"/>
        <v>57526560</v>
      </c>
      <c r="F20" s="22">
        <f t="shared" si="8"/>
        <v>59252356.800000004</v>
      </c>
      <c r="G20" s="9">
        <f t="shared" si="9"/>
        <v>64533000</v>
      </c>
      <c r="H20" s="9">
        <f t="shared" si="10"/>
        <v>57772400</v>
      </c>
      <c r="I20" s="9">
        <f t="shared" si="41"/>
        <v>65147600</v>
      </c>
      <c r="J20" s="9">
        <f t="shared" si="12"/>
        <v>59923500</v>
      </c>
      <c r="K20" s="9">
        <f t="shared" si="13"/>
        <v>56543200</v>
      </c>
      <c r="L20" s="26">
        <f t="shared" si="39"/>
        <v>62566280</v>
      </c>
      <c r="M20" s="15">
        <f t="shared" si="42"/>
        <v>63303800</v>
      </c>
      <c r="N20" s="9">
        <f t="shared" si="16"/>
        <v>64041320</v>
      </c>
      <c r="O20" s="9">
        <f t="shared" si="16"/>
        <v>57637188</v>
      </c>
      <c r="P20" s="9">
        <f t="shared" si="16"/>
        <v>59942675.520000003</v>
      </c>
      <c r="Q20" s="9">
        <f t="shared" si="24"/>
        <v>61740955.785600007</v>
      </c>
      <c r="R20" s="9">
        <f t="shared" si="25"/>
        <v>67243386</v>
      </c>
      <c r="S20" s="9">
        <f t="shared" si="26"/>
        <v>60198840.800000004</v>
      </c>
      <c r="T20" s="9">
        <f t="shared" si="26"/>
        <v>67883799.200000003</v>
      </c>
      <c r="U20" s="9">
        <f t="shared" si="26"/>
        <v>62440287</v>
      </c>
      <c r="V20" s="9">
        <f t="shared" si="27"/>
        <v>65962559.600000001</v>
      </c>
      <c r="W20" s="9">
        <f t="shared" si="43"/>
        <v>58444108.631999999</v>
      </c>
      <c r="X20" s="9">
        <f t="shared" si="44"/>
        <v>55147261.478400007</v>
      </c>
      <c r="Y20" s="26">
        <f t="shared" si="45"/>
        <v>61021643.679360002</v>
      </c>
      <c r="Z20" s="15">
        <f t="shared" si="46"/>
        <v>61740955.785600007</v>
      </c>
      <c r="AA20" s="9">
        <f t="shared" si="47"/>
        <v>62460267.891840003</v>
      </c>
      <c r="AB20" s="9">
        <f t="shared" si="48"/>
        <v>64334075.928595208</v>
      </c>
      <c r="AC20" s="9">
        <f t="shared" si="49"/>
        <v>70067608.211999997</v>
      </c>
      <c r="AD20" s="9">
        <f t="shared" si="50"/>
        <v>62727192.113600008</v>
      </c>
      <c r="AE20" s="9">
        <f t="shared" si="51"/>
        <v>70734918.766400009</v>
      </c>
      <c r="AF20" s="9">
        <f t="shared" si="52"/>
        <v>65062779.054000005</v>
      </c>
      <c r="AG20" s="9">
        <f t="shared" si="53"/>
        <v>68732987.103200004</v>
      </c>
      <c r="AH20" s="9">
        <f t="shared" si="53"/>
        <v>60898761.194544002</v>
      </c>
    </row>
    <row r="21" spans="1:34" ht="15.75" thickBot="1" x14ac:dyDescent="0.3">
      <c r="A21" s="44"/>
      <c r="B21" s="3" t="s">
        <v>17</v>
      </c>
      <c r="C21" s="7">
        <v>44830000</v>
      </c>
      <c r="D21" s="16">
        <f t="shared" si="6"/>
        <v>40347000</v>
      </c>
      <c r="E21" s="10">
        <f t="shared" si="7"/>
        <v>41960880</v>
      </c>
      <c r="F21" s="23">
        <f t="shared" si="8"/>
        <v>43219706.399999999</v>
      </c>
      <c r="G21" s="10">
        <f t="shared" si="9"/>
        <v>47071500</v>
      </c>
      <c r="H21" s="10">
        <f t="shared" si="10"/>
        <v>42140200</v>
      </c>
      <c r="I21" s="10">
        <f t="shared" si="41"/>
        <v>47519800</v>
      </c>
      <c r="J21" s="10">
        <f t="shared" si="12"/>
        <v>43709250</v>
      </c>
      <c r="K21" s="10">
        <f t="shared" si="13"/>
        <v>41243600</v>
      </c>
      <c r="L21" s="27">
        <f t="shared" si="39"/>
        <v>45636940</v>
      </c>
      <c r="M21" s="17">
        <f t="shared" si="42"/>
        <v>46174900</v>
      </c>
      <c r="N21" s="10">
        <f t="shared" si="16"/>
        <v>46712860</v>
      </c>
      <c r="O21" s="10">
        <f t="shared" si="16"/>
        <v>42041574</v>
      </c>
      <c r="P21" s="10">
        <f t="shared" si="16"/>
        <v>43723236.960000001</v>
      </c>
      <c r="Q21" s="10">
        <f t="shared" si="24"/>
        <v>45034934.068800002</v>
      </c>
      <c r="R21" s="10">
        <f t="shared" si="25"/>
        <v>49048503</v>
      </c>
      <c r="S21" s="10">
        <f t="shared" si="26"/>
        <v>43910088.399999999</v>
      </c>
      <c r="T21" s="10">
        <f t="shared" si="26"/>
        <v>49515631.600000001</v>
      </c>
      <c r="U21" s="10">
        <f t="shared" si="26"/>
        <v>45545038.5</v>
      </c>
      <c r="V21" s="10">
        <f t="shared" si="27"/>
        <v>48114245.800000004</v>
      </c>
      <c r="W21" s="10">
        <f t="shared" si="43"/>
        <v>42630156.035999998</v>
      </c>
      <c r="X21" s="10">
        <f t="shared" si="44"/>
        <v>40225378.003200002</v>
      </c>
      <c r="Y21" s="27">
        <f t="shared" si="45"/>
        <v>44510255.225280002</v>
      </c>
      <c r="Z21" s="17">
        <f t="shared" si="46"/>
        <v>45034934.068800002</v>
      </c>
      <c r="AA21" s="10">
        <f t="shared" si="47"/>
        <v>45559612.912320003</v>
      </c>
      <c r="AB21" s="10">
        <f t="shared" si="48"/>
        <v>46926401.299689606</v>
      </c>
      <c r="AC21" s="10">
        <f t="shared" si="49"/>
        <v>51108540.126000002</v>
      </c>
      <c r="AD21" s="10">
        <f t="shared" si="50"/>
        <v>45754312.112800002</v>
      </c>
      <c r="AE21" s="10">
        <f t="shared" si="51"/>
        <v>51595288.1272</v>
      </c>
      <c r="AF21" s="10">
        <f t="shared" si="52"/>
        <v>47457930.116999999</v>
      </c>
      <c r="AG21" s="10">
        <f t="shared" si="53"/>
        <v>50135044.123600006</v>
      </c>
      <c r="AH21" s="10">
        <f t="shared" si="53"/>
        <v>44420622.589511998</v>
      </c>
    </row>
    <row r="22" spans="1:34" ht="15.75" thickBot="1" x14ac:dyDescent="0.3">
      <c r="A22" s="2">
        <v>2014</v>
      </c>
      <c r="B22" s="3" t="s">
        <v>18</v>
      </c>
      <c r="C22" s="7">
        <v>78800000</v>
      </c>
      <c r="D22" s="18">
        <f t="shared" si="6"/>
        <v>70920000</v>
      </c>
      <c r="E22" s="11">
        <f t="shared" si="7"/>
        <v>73756800</v>
      </c>
      <c r="F22" s="24">
        <f t="shared" si="8"/>
        <v>75969504</v>
      </c>
      <c r="G22" s="11">
        <f t="shared" si="9"/>
        <v>82740000</v>
      </c>
      <c r="H22" s="11">
        <f t="shared" si="10"/>
        <v>74072000</v>
      </c>
      <c r="I22" s="11">
        <f t="shared" si="41"/>
        <v>83528000</v>
      </c>
      <c r="J22" s="11">
        <f t="shared" si="12"/>
        <v>76830000</v>
      </c>
      <c r="K22" s="11">
        <f t="shared" si="13"/>
        <v>72496000</v>
      </c>
      <c r="L22" s="28">
        <f t="shared" si="39"/>
        <v>80218400</v>
      </c>
      <c r="M22" s="19">
        <f t="shared" si="42"/>
        <v>81164000</v>
      </c>
      <c r="N22" s="11">
        <f t="shared" si="16"/>
        <v>82109600</v>
      </c>
      <c r="O22" s="11">
        <f t="shared" si="16"/>
        <v>73898640</v>
      </c>
      <c r="P22" s="11">
        <f t="shared" si="16"/>
        <v>76854585.600000009</v>
      </c>
      <c r="Q22" s="11">
        <f t="shared" si="24"/>
        <v>79160223.167999998</v>
      </c>
      <c r="R22" s="11">
        <f t="shared" si="25"/>
        <v>86215080</v>
      </c>
      <c r="S22" s="11">
        <f t="shared" si="26"/>
        <v>77183024</v>
      </c>
      <c r="T22" s="11">
        <f t="shared" si="26"/>
        <v>87036176</v>
      </c>
      <c r="U22" s="11">
        <f t="shared" si="26"/>
        <v>80056860</v>
      </c>
      <c r="V22" s="11">
        <f t="shared" si="27"/>
        <v>84572888</v>
      </c>
      <c r="W22" s="11">
        <f t="shared" si="43"/>
        <v>74933220.960000008</v>
      </c>
      <c r="X22" s="11">
        <f t="shared" si="44"/>
        <v>70706218.752000004</v>
      </c>
      <c r="Y22" s="28">
        <f t="shared" si="45"/>
        <v>78237968.140800014</v>
      </c>
      <c r="Z22" s="19">
        <f t="shared" si="46"/>
        <v>79160223.168000013</v>
      </c>
      <c r="AA22" s="11">
        <f t="shared" si="47"/>
        <v>80082478.195200011</v>
      </c>
      <c r="AB22" s="11">
        <f t="shared" si="48"/>
        <v>82484952.541056007</v>
      </c>
      <c r="AC22" s="11">
        <f t="shared" si="49"/>
        <v>89836113.359999999</v>
      </c>
      <c r="AD22" s="11">
        <f t="shared" si="50"/>
        <v>80424711.008000001</v>
      </c>
      <c r="AE22" s="11">
        <f t="shared" si="51"/>
        <v>90691695.392000005</v>
      </c>
      <c r="AF22" s="11">
        <f t="shared" si="52"/>
        <v>83419248.120000005</v>
      </c>
      <c r="AG22" s="11">
        <f t="shared" si="53"/>
        <v>88124949.296000004</v>
      </c>
      <c r="AH22" s="11">
        <f t="shared" si="53"/>
        <v>78080416.240320012</v>
      </c>
    </row>
    <row r="23" spans="1:34" x14ac:dyDescent="0.25">
      <c r="A23" s="42">
        <v>2015</v>
      </c>
      <c r="B23" s="4" t="s">
        <v>114</v>
      </c>
      <c r="C23" s="5">
        <v>71650000</v>
      </c>
      <c r="D23" s="12">
        <f t="shared" si="6"/>
        <v>64485000</v>
      </c>
      <c r="E23" s="8">
        <f t="shared" si="7"/>
        <v>67064400</v>
      </c>
      <c r="F23" s="21">
        <f t="shared" si="8"/>
        <v>69076332</v>
      </c>
      <c r="G23" s="8">
        <f t="shared" si="9"/>
        <v>75232500</v>
      </c>
      <c r="H23" s="8">
        <f t="shared" si="10"/>
        <v>67351000</v>
      </c>
      <c r="I23" s="8">
        <f t="shared" si="41"/>
        <v>75949000</v>
      </c>
      <c r="J23" s="8">
        <f t="shared" si="12"/>
        <v>69858750</v>
      </c>
      <c r="K23" s="8">
        <f t="shared" si="13"/>
        <v>65918000</v>
      </c>
      <c r="L23" s="25">
        <f t="shared" si="39"/>
        <v>72939700</v>
      </c>
      <c r="M23" s="13">
        <f t="shared" si="42"/>
        <v>73799500</v>
      </c>
      <c r="N23" s="8">
        <f t="shared" si="16"/>
        <v>74659300</v>
      </c>
      <c r="O23" s="8">
        <f t="shared" si="16"/>
        <v>67193370</v>
      </c>
      <c r="P23" s="8">
        <f t="shared" si="16"/>
        <v>69881104.799999997</v>
      </c>
      <c r="Q23" s="8">
        <f t="shared" si="24"/>
        <v>71977537.944000006</v>
      </c>
      <c r="R23" s="8">
        <f t="shared" si="25"/>
        <v>78392265</v>
      </c>
      <c r="S23" s="8">
        <f t="shared" si="26"/>
        <v>70179742</v>
      </c>
      <c r="T23" s="8">
        <f t="shared" si="26"/>
        <v>79138858</v>
      </c>
      <c r="U23" s="8">
        <f t="shared" si="26"/>
        <v>72792817.5</v>
      </c>
      <c r="V23" s="8">
        <f t="shared" si="27"/>
        <v>76899079</v>
      </c>
      <c r="W23" s="8">
        <f t="shared" si="43"/>
        <v>68134077.179999992</v>
      </c>
      <c r="X23" s="8">
        <f t="shared" si="44"/>
        <v>64290616.416000001</v>
      </c>
      <c r="Y23" s="25">
        <f t="shared" si="45"/>
        <v>71138964.686399996</v>
      </c>
      <c r="Z23" s="13">
        <f t="shared" si="46"/>
        <v>71977537.944000006</v>
      </c>
      <c r="AA23" s="8">
        <f t="shared" si="47"/>
        <v>72816111.2016</v>
      </c>
      <c r="AB23" s="8">
        <f t="shared" si="48"/>
        <v>75000594.537648007</v>
      </c>
      <c r="AC23" s="8">
        <f t="shared" si="49"/>
        <v>81684740.13000001</v>
      </c>
      <c r="AD23" s="8">
        <f t="shared" si="50"/>
        <v>73127291.164000005</v>
      </c>
      <c r="AE23" s="8">
        <f t="shared" si="51"/>
        <v>82462690.035999998</v>
      </c>
      <c r="AF23" s="8">
        <f t="shared" si="52"/>
        <v>75850115.835000008</v>
      </c>
      <c r="AG23" s="8">
        <f t="shared" si="53"/>
        <v>80128840.318000004</v>
      </c>
      <c r="AH23" s="8">
        <f t="shared" si="53"/>
        <v>70995708.421559989</v>
      </c>
    </row>
    <row r="24" spans="1:34" x14ac:dyDescent="0.25">
      <c r="A24" s="43"/>
      <c r="B24" s="4" t="s">
        <v>115</v>
      </c>
      <c r="C24" s="5">
        <v>81350000</v>
      </c>
      <c r="D24" s="14">
        <f t="shared" si="6"/>
        <v>73215000</v>
      </c>
      <c r="E24" s="9">
        <f t="shared" si="7"/>
        <v>76143600</v>
      </c>
      <c r="F24" s="22">
        <f t="shared" si="8"/>
        <v>78427908</v>
      </c>
      <c r="G24" s="9">
        <f t="shared" si="9"/>
        <v>85417500</v>
      </c>
      <c r="H24" s="9">
        <f t="shared" si="10"/>
        <v>76469000</v>
      </c>
      <c r="I24" s="9">
        <f t="shared" si="41"/>
        <v>86231000</v>
      </c>
      <c r="J24" s="9">
        <f t="shared" si="12"/>
        <v>79316250</v>
      </c>
      <c r="K24" s="9">
        <f t="shared" si="13"/>
        <v>74842000</v>
      </c>
      <c r="L24" s="26">
        <f t="shared" si="39"/>
        <v>82814300</v>
      </c>
      <c r="M24" s="15">
        <f t="shared" si="42"/>
        <v>83790500</v>
      </c>
      <c r="N24" s="9">
        <f t="shared" si="16"/>
        <v>84766700</v>
      </c>
      <c r="O24" s="9">
        <f t="shared" si="16"/>
        <v>76290030</v>
      </c>
      <c r="P24" s="9">
        <f t="shared" si="16"/>
        <v>79341631.200000003</v>
      </c>
      <c r="Q24" s="9">
        <f t="shared" si="24"/>
        <v>81721880.136000007</v>
      </c>
      <c r="R24" s="9">
        <f t="shared" si="25"/>
        <v>89005035</v>
      </c>
      <c r="S24" s="9">
        <f t="shared" si="26"/>
        <v>79680698</v>
      </c>
      <c r="T24" s="9">
        <f t="shared" si="26"/>
        <v>89852702</v>
      </c>
      <c r="U24" s="9">
        <f t="shared" si="26"/>
        <v>82647532.5</v>
      </c>
      <c r="V24" s="9">
        <f t="shared" si="27"/>
        <v>87309701</v>
      </c>
      <c r="W24" s="9">
        <f t="shared" si="43"/>
        <v>77358090.420000002</v>
      </c>
      <c r="X24" s="9">
        <f t="shared" si="44"/>
        <v>72994300.704000011</v>
      </c>
      <c r="Y24" s="26">
        <f t="shared" si="45"/>
        <v>80769780.5616</v>
      </c>
      <c r="Z24" s="15">
        <f t="shared" si="46"/>
        <v>81721880.136000007</v>
      </c>
      <c r="AA24" s="9">
        <f t="shared" si="47"/>
        <v>82673979.7104</v>
      </c>
      <c r="AB24" s="9">
        <f t="shared" si="48"/>
        <v>85154199.101712003</v>
      </c>
      <c r="AC24" s="9">
        <f t="shared" si="49"/>
        <v>92743246.469999999</v>
      </c>
      <c r="AD24" s="9">
        <f t="shared" si="50"/>
        <v>83027287.316</v>
      </c>
      <c r="AE24" s="9">
        <f t="shared" si="51"/>
        <v>93626515.483999997</v>
      </c>
      <c r="AF24" s="9">
        <f t="shared" si="52"/>
        <v>86118728.86500001</v>
      </c>
      <c r="AG24" s="9">
        <f t="shared" si="53"/>
        <v>90976708.442000002</v>
      </c>
      <c r="AH24" s="9">
        <f t="shared" si="53"/>
        <v>80607130.217639998</v>
      </c>
    </row>
    <row r="25" spans="1:34" ht="15.75" thickBot="1" x14ac:dyDescent="0.3">
      <c r="A25" s="44"/>
      <c r="B25" s="3" t="s">
        <v>116</v>
      </c>
      <c r="C25" s="7">
        <v>45720000</v>
      </c>
      <c r="D25" s="16">
        <f t="shared" si="6"/>
        <v>41148000</v>
      </c>
      <c r="E25" s="10">
        <f t="shared" si="7"/>
        <v>42793920</v>
      </c>
      <c r="F25" s="23">
        <f t="shared" si="8"/>
        <v>44077737.600000001</v>
      </c>
      <c r="G25" s="10">
        <f t="shared" si="9"/>
        <v>48006000</v>
      </c>
      <c r="H25" s="10">
        <f t="shared" si="10"/>
        <v>42976800</v>
      </c>
      <c r="I25" s="10">
        <f t="shared" si="41"/>
        <v>48463200</v>
      </c>
      <c r="J25" s="10">
        <f t="shared" si="12"/>
        <v>44577000</v>
      </c>
      <c r="K25" s="10">
        <f t="shared" si="13"/>
        <v>42062400</v>
      </c>
      <c r="L25" s="27">
        <f t="shared" si="39"/>
        <v>46542960</v>
      </c>
      <c r="M25" s="17">
        <f t="shared" si="42"/>
        <v>47091600</v>
      </c>
      <c r="N25" s="10">
        <f t="shared" si="16"/>
        <v>47640240</v>
      </c>
      <c r="O25" s="10">
        <f t="shared" si="16"/>
        <v>42876216</v>
      </c>
      <c r="P25" s="10">
        <f t="shared" si="16"/>
        <v>44591264.640000001</v>
      </c>
      <c r="Q25" s="10">
        <f t="shared" si="24"/>
        <v>45929002.5792</v>
      </c>
      <c r="R25" s="10">
        <f t="shared" si="25"/>
        <v>50022252</v>
      </c>
      <c r="S25" s="10">
        <f t="shared" si="26"/>
        <v>44781825.600000001</v>
      </c>
      <c r="T25" s="10">
        <f t="shared" si="26"/>
        <v>50498654.399999999</v>
      </c>
      <c r="U25" s="10">
        <f t="shared" si="26"/>
        <v>46449234</v>
      </c>
      <c r="V25" s="10">
        <f t="shared" si="27"/>
        <v>49069447.200000003</v>
      </c>
      <c r="W25" s="10">
        <f t="shared" si="43"/>
        <v>43476483.023999996</v>
      </c>
      <c r="X25" s="10">
        <f t="shared" si="44"/>
        <v>41023963.468800001</v>
      </c>
      <c r="Y25" s="27">
        <f t="shared" si="45"/>
        <v>45393907.403520003</v>
      </c>
      <c r="Z25" s="17">
        <f t="shared" si="46"/>
        <v>45929002.5792</v>
      </c>
      <c r="AA25" s="10">
        <f t="shared" si="47"/>
        <v>46464097.754880004</v>
      </c>
      <c r="AB25" s="10">
        <f t="shared" si="48"/>
        <v>47858020.687526405</v>
      </c>
      <c r="AC25" s="10">
        <f t="shared" si="49"/>
        <v>52123186.583999999</v>
      </c>
      <c r="AD25" s="10">
        <f t="shared" si="50"/>
        <v>46662662.275200002</v>
      </c>
      <c r="AE25" s="10">
        <f t="shared" si="51"/>
        <v>52619597.884800002</v>
      </c>
      <c r="AF25" s="10">
        <f t="shared" si="52"/>
        <v>48400101.828000002</v>
      </c>
      <c r="AG25" s="10">
        <f t="shared" si="53"/>
        <v>51130363.982400008</v>
      </c>
      <c r="AH25" s="10">
        <f t="shared" si="53"/>
        <v>45302495.311007999</v>
      </c>
    </row>
    <row r="26" spans="1:34" x14ac:dyDescent="0.25">
      <c r="A26" s="42">
        <v>2016</v>
      </c>
      <c r="B26" s="4" t="s">
        <v>19</v>
      </c>
      <c r="C26" s="5">
        <v>36260000</v>
      </c>
      <c r="D26" s="12">
        <f t="shared" si="6"/>
        <v>32634000</v>
      </c>
      <c r="E26" s="8">
        <f t="shared" si="7"/>
        <v>33939360</v>
      </c>
      <c r="F26" s="21">
        <f t="shared" si="8"/>
        <v>34957540.800000004</v>
      </c>
      <c r="G26" s="8">
        <f>C26*1.035</f>
        <v>37529100</v>
      </c>
      <c r="H26" s="8">
        <f t="shared" si="10"/>
        <v>34084400</v>
      </c>
      <c r="I26" s="8">
        <f t="shared" si="41"/>
        <v>38435600</v>
      </c>
      <c r="J26" s="8">
        <f t="shared" si="12"/>
        <v>35353500</v>
      </c>
      <c r="K26" s="8">
        <f t="shared" si="13"/>
        <v>33359200</v>
      </c>
      <c r="L26" s="25">
        <f>C26*1.018</f>
        <v>36912680</v>
      </c>
      <c r="M26" s="13">
        <f t="shared" si="42"/>
        <v>37347800</v>
      </c>
      <c r="N26" s="8">
        <f t="shared" si="16"/>
        <v>37782920</v>
      </c>
      <c r="O26" s="8">
        <f t="shared" si="16"/>
        <v>34004628</v>
      </c>
      <c r="P26" s="8">
        <f t="shared" si="16"/>
        <v>35364813.120000005</v>
      </c>
      <c r="Q26" s="8">
        <f t="shared" si="24"/>
        <v>36425757.513600007</v>
      </c>
      <c r="R26" s="8">
        <f t="shared" si="25"/>
        <v>39105322.200000003</v>
      </c>
      <c r="S26" s="8">
        <f t="shared" si="26"/>
        <v>35515944.800000004</v>
      </c>
      <c r="T26" s="8">
        <f t="shared" si="26"/>
        <v>40049895.200000003</v>
      </c>
      <c r="U26" s="8">
        <f t="shared" si="26"/>
        <v>36838347</v>
      </c>
      <c r="V26" s="8">
        <f t="shared" si="27"/>
        <v>38916407.600000001</v>
      </c>
      <c r="W26" s="8">
        <f t="shared" si="43"/>
        <v>34480692.792000003</v>
      </c>
      <c r="X26" s="8">
        <f t="shared" si="44"/>
        <v>32535628.070400007</v>
      </c>
      <c r="Y26" s="25">
        <f>P26*1.018</f>
        <v>36001379.756160006</v>
      </c>
      <c r="Z26" s="13">
        <f t="shared" si="46"/>
        <v>36425757.513600007</v>
      </c>
      <c r="AA26" s="8">
        <f t="shared" si="47"/>
        <v>36850135.271040007</v>
      </c>
      <c r="AB26" s="8">
        <f t="shared" si="48"/>
        <v>37955639.329171211</v>
      </c>
      <c r="AC26" s="8">
        <f t="shared" si="49"/>
        <v>40747745.732400008</v>
      </c>
      <c r="AD26" s="8">
        <f t="shared" si="50"/>
        <v>37007614.481600009</v>
      </c>
      <c r="AE26" s="8">
        <f t="shared" si="51"/>
        <v>41731990.798400007</v>
      </c>
      <c r="AF26" s="8">
        <f t="shared" si="52"/>
        <v>38385557.574000001</v>
      </c>
      <c r="AG26" s="8">
        <f t="shared" si="53"/>
        <v>40550896.7192</v>
      </c>
      <c r="AH26" s="8">
        <f t="shared" si="53"/>
        <v>35928881.889264002</v>
      </c>
    </row>
    <row r="27" spans="1:34" x14ac:dyDescent="0.25">
      <c r="A27" s="43"/>
      <c r="B27" s="4" t="s">
        <v>20</v>
      </c>
      <c r="C27" s="5">
        <v>68275000</v>
      </c>
      <c r="D27" s="14">
        <f t="shared" si="6"/>
        <v>61447500</v>
      </c>
      <c r="E27" s="9">
        <f t="shared" si="7"/>
        <v>63905400</v>
      </c>
      <c r="F27" s="22">
        <f t="shared" si="8"/>
        <v>65822562</v>
      </c>
      <c r="G27" s="9">
        <f t="shared" ref="G27:G50" si="54">C27*1.035</f>
        <v>70664625</v>
      </c>
      <c r="H27" s="9">
        <f t="shared" si="10"/>
        <v>64178500</v>
      </c>
      <c r="I27" s="9">
        <f>C27*1.06</f>
        <v>72371500</v>
      </c>
      <c r="J27" s="9">
        <f t="shared" si="12"/>
        <v>66568125</v>
      </c>
      <c r="K27" s="9">
        <f>C27*1.05</f>
        <v>71688750</v>
      </c>
      <c r="L27" s="26">
        <f t="shared" si="39"/>
        <v>69503950</v>
      </c>
      <c r="M27" s="15">
        <f t="shared" si="42"/>
        <v>70323250</v>
      </c>
      <c r="N27" s="9">
        <f t="shared" si="16"/>
        <v>71142550</v>
      </c>
      <c r="O27" s="9">
        <f t="shared" si="16"/>
        <v>64028295</v>
      </c>
      <c r="P27" s="9">
        <f t="shared" si="16"/>
        <v>66589426.800000004</v>
      </c>
      <c r="Q27" s="9">
        <f t="shared" si="24"/>
        <v>68587109.604000002</v>
      </c>
      <c r="R27" s="9">
        <f t="shared" si="25"/>
        <v>73632539.25</v>
      </c>
      <c r="S27" s="9">
        <f t="shared" si="26"/>
        <v>66873997</v>
      </c>
      <c r="T27" s="9">
        <f t="shared" si="26"/>
        <v>75411103</v>
      </c>
      <c r="U27" s="9">
        <f t="shared" si="26"/>
        <v>69363986.25</v>
      </c>
      <c r="V27" s="9">
        <f t="shared" si="27"/>
        <v>73276826.5</v>
      </c>
      <c r="W27" s="9">
        <f t="shared" si="43"/>
        <v>64924691.130000003</v>
      </c>
      <c r="X27" s="9">
        <f>P27*1.05</f>
        <v>69918898.140000001</v>
      </c>
      <c r="Y27" s="26">
        <f t="shared" ref="Y27:Y33" si="55">P27*1.018</f>
        <v>67788036.4824</v>
      </c>
      <c r="Z27" s="15">
        <f t="shared" si="46"/>
        <v>68587109.604000002</v>
      </c>
      <c r="AA27" s="9">
        <f t="shared" si="47"/>
        <v>69386182.725600004</v>
      </c>
      <c r="AB27" s="9">
        <f t="shared" si="48"/>
        <v>71467768.207368001</v>
      </c>
      <c r="AC27" s="9">
        <f t="shared" si="49"/>
        <v>76725105.898499995</v>
      </c>
      <c r="AD27" s="9">
        <f t="shared" si="50"/>
        <v>69682704.873999998</v>
      </c>
      <c r="AE27" s="9">
        <f t="shared" si="51"/>
        <v>78578369.326000005</v>
      </c>
      <c r="AF27" s="9">
        <f t="shared" si="52"/>
        <v>72277273.672499999</v>
      </c>
      <c r="AG27" s="9">
        <f t="shared" si="53"/>
        <v>76354453.213</v>
      </c>
      <c r="AH27" s="9">
        <f t="shared" si="53"/>
        <v>67651528.157460004</v>
      </c>
    </row>
    <row r="28" spans="1:34" x14ac:dyDescent="0.25">
      <c r="A28" s="43"/>
      <c r="B28" s="4" t="s">
        <v>21</v>
      </c>
      <c r="C28" s="5">
        <v>76900000</v>
      </c>
      <c r="D28" s="14">
        <f t="shared" si="6"/>
        <v>69210000</v>
      </c>
      <c r="E28" s="9">
        <f t="shared" si="7"/>
        <v>71978400</v>
      </c>
      <c r="F28" s="22">
        <f t="shared" si="8"/>
        <v>74137752</v>
      </c>
      <c r="G28" s="9">
        <f t="shared" si="54"/>
        <v>79591500</v>
      </c>
      <c r="H28" s="9">
        <f t="shared" si="10"/>
        <v>72286000</v>
      </c>
      <c r="I28" s="9">
        <f>C28*1.01</f>
        <v>77669000</v>
      </c>
      <c r="J28" s="9">
        <f>C28*1.021</f>
        <v>78514900</v>
      </c>
      <c r="K28" s="9">
        <f t="shared" ref="K28:K50" si="56">C28*1.05</f>
        <v>80745000</v>
      </c>
      <c r="L28" s="26">
        <f t="shared" si="39"/>
        <v>78284200</v>
      </c>
      <c r="M28" s="15">
        <f t="shared" si="42"/>
        <v>79207000</v>
      </c>
      <c r="N28" s="9">
        <f t="shared" si="16"/>
        <v>80129800</v>
      </c>
      <c r="O28" s="9">
        <f t="shared" si="16"/>
        <v>72116820</v>
      </c>
      <c r="P28" s="9">
        <f t="shared" si="16"/>
        <v>75001492.799999997</v>
      </c>
      <c r="Q28" s="9">
        <f t="shared" si="24"/>
        <v>77251537.584000006</v>
      </c>
      <c r="R28" s="9">
        <f t="shared" si="25"/>
        <v>82934343</v>
      </c>
      <c r="S28" s="9">
        <f t="shared" si="26"/>
        <v>75322012</v>
      </c>
      <c r="T28" s="9">
        <f t="shared" si="26"/>
        <v>80931098</v>
      </c>
      <c r="U28" s="9">
        <f t="shared" si="26"/>
        <v>81812525.799999997</v>
      </c>
      <c r="V28" s="9">
        <f t="shared" si="27"/>
        <v>82533694</v>
      </c>
      <c r="W28" s="9">
        <f>P28*1.021</f>
        <v>76576524.148799986</v>
      </c>
      <c r="X28" s="9">
        <f t="shared" ref="X28:X38" si="57">P28*1.05</f>
        <v>78751567.439999998</v>
      </c>
      <c r="Y28" s="26">
        <f t="shared" si="55"/>
        <v>76351519.670399994</v>
      </c>
      <c r="Z28" s="15">
        <f t="shared" si="46"/>
        <v>77251537.584000006</v>
      </c>
      <c r="AA28" s="9">
        <f t="shared" si="47"/>
        <v>78151555.497600004</v>
      </c>
      <c r="AB28" s="9">
        <f t="shared" si="48"/>
        <v>80496102.162528008</v>
      </c>
      <c r="AC28" s="9">
        <f t="shared" si="49"/>
        <v>86417585.406000003</v>
      </c>
      <c r="AD28" s="9">
        <f t="shared" si="50"/>
        <v>78485536.504000008</v>
      </c>
      <c r="AE28" s="9">
        <f t="shared" si="51"/>
        <v>84330204.115999997</v>
      </c>
      <c r="AF28" s="9">
        <f t="shared" si="52"/>
        <v>85248651.883599997</v>
      </c>
      <c r="AG28" s="9">
        <f t="shared" si="53"/>
        <v>86000109.148000002</v>
      </c>
      <c r="AH28" s="9">
        <f t="shared" si="53"/>
        <v>79792738.163049594</v>
      </c>
    </row>
    <row r="29" spans="1:34" ht="15.75" thickBot="1" x14ac:dyDescent="0.3">
      <c r="A29" s="44"/>
      <c r="B29" s="3" t="s">
        <v>22</v>
      </c>
      <c r="C29" s="7">
        <v>69600000</v>
      </c>
      <c r="D29" s="14">
        <f t="shared" si="6"/>
        <v>62640000</v>
      </c>
      <c r="E29" s="10">
        <f t="shared" si="7"/>
        <v>65145600</v>
      </c>
      <c r="F29" s="23">
        <f t="shared" si="8"/>
        <v>67099968</v>
      </c>
      <c r="G29" s="10">
        <f t="shared" si="54"/>
        <v>72036000</v>
      </c>
      <c r="H29" s="10">
        <f t="shared" si="10"/>
        <v>65424000</v>
      </c>
      <c r="I29" s="10">
        <f t="shared" ref="I29:I50" si="58">C29*1.01</f>
        <v>70296000</v>
      </c>
      <c r="J29" s="10">
        <f t="shared" ref="J29:J41" si="59">C29*1.021</f>
        <v>71061600</v>
      </c>
      <c r="K29" s="10">
        <f t="shared" si="56"/>
        <v>73080000</v>
      </c>
      <c r="L29" s="27">
        <f t="shared" si="39"/>
        <v>70852800</v>
      </c>
      <c r="M29" s="17">
        <f t="shared" si="42"/>
        <v>71688000</v>
      </c>
      <c r="N29" s="10">
        <f t="shared" si="16"/>
        <v>72523200</v>
      </c>
      <c r="O29" s="10">
        <f t="shared" si="16"/>
        <v>65270880</v>
      </c>
      <c r="P29" s="10">
        <f t="shared" si="16"/>
        <v>67881715.200000003</v>
      </c>
      <c r="Q29" s="10">
        <f t="shared" si="24"/>
        <v>69918166.656000003</v>
      </c>
      <c r="R29" s="10">
        <f t="shared" si="25"/>
        <v>75061512</v>
      </c>
      <c r="S29" s="10">
        <f t="shared" si="26"/>
        <v>68171808</v>
      </c>
      <c r="T29" s="10">
        <f t="shared" si="26"/>
        <v>73248432</v>
      </c>
      <c r="U29" s="10">
        <f t="shared" si="26"/>
        <v>74046187.200000003</v>
      </c>
      <c r="V29" s="10">
        <f t="shared" si="27"/>
        <v>74698896</v>
      </c>
      <c r="W29" s="10">
        <f t="shared" ref="W29:W38" si="60">P29*1.021</f>
        <v>69307231.2192</v>
      </c>
      <c r="X29" s="10">
        <f t="shared" si="57"/>
        <v>71275800.960000008</v>
      </c>
      <c r="Y29" s="27">
        <f t="shared" si="55"/>
        <v>69103586.073600009</v>
      </c>
      <c r="Z29" s="17">
        <f t="shared" si="46"/>
        <v>69918166.656000003</v>
      </c>
      <c r="AA29" s="10">
        <f t="shared" si="47"/>
        <v>70732747.238400012</v>
      </c>
      <c r="AB29" s="10">
        <f t="shared" si="48"/>
        <v>72854729.655552</v>
      </c>
      <c r="AC29" s="10">
        <f t="shared" si="49"/>
        <v>78214095.504000008</v>
      </c>
      <c r="AD29" s="10">
        <f t="shared" si="50"/>
        <v>71035023.936000004</v>
      </c>
      <c r="AE29" s="10">
        <f t="shared" si="51"/>
        <v>76324866.144000009</v>
      </c>
      <c r="AF29" s="10">
        <f t="shared" si="52"/>
        <v>77156127.062400013</v>
      </c>
      <c r="AG29" s="10">
        <f t="shared" si="53"/>
        <v>77836249.631999999</v>
      </c>
      <c r="AH29" s="10">
        <f t="shared" si="53"/>
        <v>72218134.930406407</v>
      </c>
    </row>
    <row r="30" spans="1:34" x14ac:dyDescent="0.25">
      <c r="A30" s="42">
        <v>2017</v>
      </c>
      <c r="B30" s="4" t="s">
        <v>117</v>
      </c>
      <c r="C30" s="5">
        <v>55560000</v>
      </c>
      <c r="D30" s="12">
        <f t="shared" si="6"/>
        <v>50004000</v>
      </c>
      <c r="E30" s="8">
        <f t="shared" si="7"/>
        <v>52004160</v>
      </c>
      <c r="F30" s="21">
        <f t="shared" si="8"/>
        <v>53564284.800000004</v>
      </c>
      <c r="G30" s="8">
        <f t="shared" si="54"/>
        <v>57504599.999999993</v>
      </c>
      <c r="H30" s="8">
        <f>C30*0.97</f>
        <v>53893200</v>
      </c>
      <c r="I30" s="8">
        <f t="shared" si="58"/>
        <v>56115600</v>
      </c>
      <c r="J30" s="8">
        <f t="shared" si="59"/>
        <v>56726759.999999993</v>
      </c>
      <c r="K30" s="8">
        <f t="shared" si="56"/>
        <v>58338000</v>
      </c>
      <c r="L30" s="25">
        <f t="shared" si="39"/>
        <v>56560080</v>
      </c>
      <c r="M30" s="13">
        <f t="shared" si="42"/>
        <v>57226800</v>
      </c>
      <c r="N30" s="8">
        <f>C30*1.0156</f>
        <v>56426736</v>
      </c>
      <c r="O30" s="8">
        <f>D30*1.0156</f>
        <v>50784062.400000006</v>
      </c>
      <c r="P30" s="8">
        <f>E30*1.0156</f>
        <v>52815424.896000005</v>
      </c>
      <c r="Q30" s="8">
        <f t="shared" ref="Q30:U38" si="61">F30*1.0156</f>
        <v>54399887.642880008</v>
      </c>
      <c r="R30" s="8">
        <f t="shared" si="61"/>
        <v>58401671.759999998</v>
      </c>
      <c r="S30" s="8">
        <f t="shared" si="61"/>
        <v>54733933.920000002</v>
      </c>
      <c r="T30" s="8">
        <f t="shared" si="61"/>
        <v>56991003.360000007</v>
      </c>
      <c r="U30" s="8">
        <f t="shared" si="61"/>
        <v>57611697.455999993</v>
      </c>
      <c r="V30" s="8">
        <f t="shared" ref="V30:V38" si="62">M30*1.0156</f>
        <v>58119538.080000006</v>
      </c>
      <c r="W30" s="8">
        <f t="shared" si="60"/>
        <v>53924548.818815999</v>
      </c>
      <c r="X30" s="8">
        <f t="shared" si="57"/>
        <v>55456196.140800007</v>
      </c>
      <c r="Y30" s="25">
        <f t="shared" si="55"/>
        <v>53766102.544128008</v>
      </c>
      <c r="Z30" s="13">
        <f t="shared" si="46"/>
        <v>54399887.642880008</v>
      </c>
      <c r="AA30" s="8">
        <f>P30*1.0156</f>
        <v>53639345.524377607</v>
      </c>
      <c r="AB30" s="8">
        <f>Q30*1.0156</f>
        <v>55248525.890108936</v>
      </c>
      <c r="AC30" s="8">
        <f>R30*1.0156</f>
        <v>59312737.839455999</v>
      </c>
      <c r="AD30" s="8">
        <f t="shared" ref="AD30:AD38" si="63">S30*1.0156</f>
        <v>55587783.289152004</v>
      </c>
      <c r="AE30" s="8">
        <f t="shared" ref="AE30:AE38" si="64">T30*1.0156</f>
        <v>57880063.012416013</v>
      </c>
      <c r="AF30" s="8">
        <f t="shared" ref="AF30:AF38" si="65">U30*1.0156</f>
        <v>58510439.936313599</v>
      </c>
      <c r="AG30" s="8">
        <f t="shared" ref="AG30:AH38" si="66">V30*1.0156</f>
        <v>59026202.87404801</v>
      </c>
      <c r="AH30" s="8">
        <f t="shared" si="66"/>
        <v>54765771.780389532</v>
      </c>
    </row>
    <row r="31" spans="1:34" x14ac:dyDescent="0.25">
      <c r="A31" s="43"/>
      <c r="B31" s="4" t="s">
        <v>118</v>
      </c>
      <c r="C31" s="5">
        <v>56450000</v>
      </c>
      <c r="D31" s="14">
        <f t="shared" si="6"/>
        <v>50805000</v>
      </c>
      <c r="E31" s="9">
        <f t="shared" si="7"/>
        <v>52837200</v>
      </c>
      <c r="F31" s="22">
        <f t="shared" si="8"/>
        <v>54422316</v>
      </c>
      <c r="G31" s="9">
        <f t="shared" si="54"/>
        <v>58425749.999999993</v>
      </c>
      <c r="H31" s="9">
        <f t="shared" ref="H31:H50" si="67">C31*0.97</f>
        <v>54756500</v>
      </c>
      <c r="I31" s="9">
        <f t="shared" si="58"/>
        <v>57014500</v>
      </c>
      <c r="J31" s="9">
        <f t="shared" si="59"/>
        <v>57635449.999999993</v>
      </c>
      <c r="K31" s="9">
        <f t="shared" si="56"/>
        <v>59272500</v>
      </c>
      <c r="L31" s="26">
        <f t="shared" si="39"/>
        <v>57466100</v>
      </c>
      <c r="M31" s="15">
        <f t="shared" si="42"/>
        <v>58143500</v>
      </c>
      <c r="N31" s="9">
        <f t="shared" ref="N31:P50" si="68">C31*1.0156</f>
        <v>57330620</v>
      </c>
      <c r="O31" s="9">
        <f t="shared" si="68"/>
        <v>51597558</v>
      </c>
      <c r="P31" s="9">
        <f t="shared" si="68"/>
        <v>53661460.32</v>
      </c>
      <c r="Q31" s="9">
        <f t="shared" si="61"/>
        <v>55271304.129600003</v>
      </c>
      <c r="R31" s="9">
        <f t="shared" si="61"/>
        <v>59337191.699999996</v>
      </c>
      <c r="S31" s="9">
        <f t="shared" si="61"/>
        <v>55610701.400000006</v>
      </c>
      <c r="T31" s="9">
        <f t="shared" si="61"/>
        <v>57903926.200000003</v>
      </c>
      <c r="U31" s="9">
        <f t="shared" si="61"/>
        <v>58534563.019999996</v>
      </c>
      <c r="V31" s="9">
        <f t="shared" si="62"/>
        <v>59050538.600000001</v>
      </c>
      <c r="W31" s="9">
        <f t="shared" si="60"/>
        <v>54788350.986719996</v>
      </c>
      <c r="X31" s="9">
        <f t="shared" si="57"/>
        <v>56344533.336000003</v>
      </c>
      <c r="Y31" s="26">
        <f t="shared" si="55"/>
        <v>54627366.605760001</v>
      </c>
      <c r="Z31" s="15">
        <f t="shared" si="46"/>
        <v>55271304.129600003</v>
      </c>
      <c r="AA31" s="9">
        <f t="shared" ref="AA31:AA38" si="69">P31*1.0156</f>
        <v>54498579.100992002</v>
      </c>
      <c r="AB31" s="9">
        <f t="shared" ref="AB31:AB38" si="70">Q31*1.0156</f>
        <v>56133536.47402177</v>
      </c>
      <c r="AC31" s="9">
        <f t="shared" ref="AC31:AC38" si="71">R31*1.0156</f>
        <v>60262851.890519999</v>
      </c>
      <c r="AD31" s="9">
        <f t="shared" si="63"/>
        <v>56478228.341840006</v>
      </c>
      <c r="AE31" s="9">
        <f t="shared" si="64"/>
        <v>58807227.448720008</v>
      </c>
      <c r="AF31" s="9">
        <f t="shared" si="65"/>
        <v>59447702.203111999</v>
      </c>
      <c r="AG31" s="9">
        <f t="shared" si="66"/>
        <v>59971727.002160005</v>
      </c>
      <c r="AH31" s="9">
        <f t="shared" si="66"/>
        <v>55643049.262112834</v>
      </c>
    </row>
    <row r="32" spans="1:34" ht="15.75" thickBot="1" x14ac:dyDescent="0.3">
      <c r="A32" s="44"/>
      <c r="B32" s="3" t="s">
        <v>127</v>
      </c>
      <c r="C32" s="7">
        <v>26610000</v>
      </c>
      <c r="D32" s="16">
        <f t="shared" si="6"/>
        <v>23949000</v>
      </c>
      <c r="E32" s="10">
        <f t="shared" si="7"/>
        <v>24906960</v>
      </c>
      <c r="F32" s="23">
        <f t="shared" si="8"/>
        <v>25654168.800000001</v>
      </c>
      <c r="G32" s="10">
        <f t="shared" si="54"/>
        <v>27541349.999999996</v>
      </c>
      <c r="H32" s="10">
        <f t="shared" si="67"/>
        <v>25811700</v>
      </c>
      <c r="I32" s="10">
        <f t="shared" si="58"/>
        <v>26876100</v>
      </c>
      <c r="J32" s="10">
        <f t="shared" si="59"/>
        <v>27168809.999999996</v>
      </c>
      <c r="K32" s="10">
        <f t="shared" si="56"/>
        <v>27940500</v>
      </c>
      <c r="L32" s="27">
        <f t="shared" si="39"/>
        <v>27088980</v>
      </c>
      <c r="M32" s="17">
        <f t="shared" si="42"/>
        <v>27408300</v>
      </c>
      <c r="N32" s="10">
        <f t="shared" si="68"/>
        <v>27025116</v>
      </c>
      <c r="O32" s="10">
        <f t="shared" si="68"/>
        <v>24322604.400000002</v>
      </c>
      <c r="P32" s="10">
        <f t="shared" si="68"/>
        <v>25295508.576000001</v>
      </c>
      <c r="Q32" s="10">
        <f t="shared" si="61"/>
        <v>26054373.833280001</v>
      </c>
      <c r="R32" s="10">
        <f t="shared" si="61"/>
        <v>27970995.059999999</v>
      </c>
      <c r="S32" s="10">
        <f t="shared" si="61"/>
        <v>26214362.520000003</v>
      </c>
      <c r="T32" s="10">
        <f t="shared" si="61"/>
        <v>27295367.16</v>
      </c>
      <c r="U32" s="10">
        <f t="shared" si="61"/>
        <v>27592643.435999997</v>
      </c>
      <c r="V32" s="10">
        <f t="shared" si="62"/>
        <v>27835869.48</v>
      </c>
      <c r="W32" s="10">
        <f t="shared" si="60"/>
        <v>25826714.256095998</v>
      </c>
      <c r="X32" s="10">
        <f t="shared" si="57"/>
        <v>26560284.004800003</v>
      </c>
      <c r="Y32" s="27">
        <f t="shared" si="55"/>
        <v>25750827.730368003</v>
      </c>
      <c r="Z32" s="17">
        <f t="shared" si="46"/>
        <v>26054373.833280001</v>
      </c>
      <c r="AA32" s="10">
        <f t="shared" si="69"/>
        <v>25690118.509785604</v>
      </c>
      <c r="AB32" s="10">
        <f t="shared" si="70"/>
        <v>26460822.065079171</v>
      </c>
      <c r="AC32" s="10">
        <f t="shared" si="71"/>
        <v>28407342.582936</v>
      </c>
      <c r="AD32" s="10">
        <f t="shared" si="63"/>
        <v>26623306.575312003</v>
      </c>
      <c r="AE32" s="10">
        <f t="shared" si="64"/>
        <v>27721174.887696002</v>
      </c>
      <c r="AF32" s="10">
        <f t="shared" si="65"/>
        <v>28023088.673601598</v>
      </c>
      <c r="AG32" s="10">
        <f t="shared" si="66"/>
        <v>28270109.043888003</v>
      </c>
      <c r="AH32" s="10">
        <f t="shared" si="66"/>
        <v>26229610.998491097</v>
      </c>
    </row>
    <row r="33" spans="1:34" x14ac:dyDescent="0.25">
      <c r="A33" s="42">
        <v>2018</v>
      </c>
      <c r="B33" s="4" t="s">
        <v>119</v>
      </c>
      <c r="C33" s="5">
        <v>33720000</v>
      </c>
      <c r="D33" s="12">
        <f t="shared" si="6"/>
        <v>30348000</v>
      </c>
      <c r="E33" s="8">
        <f t="shared" si="7"/>
        <v>31561920</v>
      </c>
      <c r="F33" s="21">
        <f t="shared" si="8"/>
        <v>32508777.600000001</v>
      </c>
      <c r="G33" s="8">
        <f t="shared" si="54"/>
        <v>34900200</v>
      </c>
      <c r="H33" s="8">
        <f t="shared" si="67"/>
        <v>32708400</v>
      </c>
      <c r="I33" s="8">
        <f t="shared" si="58"/>
        <v>34057200</v>
      </c>
      <c r="J33" s="8">
        <f t="shared" si="59"/>
        <v>34428120</v>
      </c>
      <c r="K33" s="8">
        <f t="shared" si="56"/>
        <v>35406000</v>
      </c>
      <c r="L33" s="25">
        <f t="shared" si="39"/>
        <v>34326960</v>
      </c>
      <c r="M33" s="13">
        <f t="shared" si="42"/>
        <v>34731600</v>
      </c>
      <c r="N33" s="8">
        <f t="shared" si="68"/>
        <v>34246032</v>
      </c>
      <c r="O33" s="8">
        <f t="shared" si="68"/>
        <v>30821428.800000001</v>
      </c>
      <c r="P33" s="8">
        <f t="shared" si="68"/>
        <v>32054285.952000003</v>
      </c>
      <c r="Q33" s="8">
        <f t="shared" si="61"/>
        <v>33015914.530560002</v>
      </c>
      <c r="R33" s="8">
        <f t="shared" si="61"/>
        <v>35444643.120000005</v>
      </c>
      <c r="S33" s="8">
        <f t="shared" si="61"/>
        <v>33218651.040000003</v>
      </c>
      <c r="T33" s="8">
        <f t="shared" si="61"/>
        <v>34588492.32</v>
      </c>
      <c r="U33" s="8">
        <f t="shared" si="61"/>
        <v>34965198.671999998</v>
      </c>
      <c r="V33" s="8">
        <f t="shared" si="62"/>
        <v>35273412.960000001</v>
      </c>
      <c r="W33" s="8">
        <f t="shared" si="60"/>
        <v>32727425.956992</v>
      </c>
      <c r="X33" s="8">
        <f t="shared" si="57"/>
        <v>33657000.249600008</v>
      </c>
      <c r="Y33" s="25">
        <f t="shared" si="55"/>
        <v>32631263.099136002</v>
      </c>
      <c r="Z33" s="13">
        <f t="shared" si="46"/>
        <v>33015914.530560005</v>
      </c>
      <c r="AA33" s="8">
        <f t="shared" si="69"/>
        <v>32554332.812851205</v>
      </c>
      <c r="AB33" s="8">
        <f t="shared" si="70"/>
        <v>33530962.797236741</v>
      </c>
      <c r="AC33" s="8">
        <f t="shared" si="71"/>
        <v>35997579.552672006</v>
      </c>
      <c r="AD33" s="8">
        <f t="shared" si="63"/>
        <v>33736861.996224009</v>
      </c>
      <c r="AE33" s="8">
        <f t="shared" si="64"/>
        <v>35128072.800192006</v>
      </c>
      <c r="AF33" s="8">
        <f t="shared" si="65"/>
        <v>35510655.771283202</v>
      </c>
      <c r="AG33" s="8">
        <f t="shared" si="66"/>
        <v>35823678.202176005</v>
      </c>
      <c r="AH33" s="8">
        <f t="shared" si="66"/>
        <v>33237973.801921077</v>
      </c>
    </row>
    <row r="34" spans="1:34" x14ac:dyDescent="0.25">
      <c r="A34" s="43"/>
      <c r="B34" s="4" t="s">
        <v>120</v>
      </c>
      <c r="C34" s="5">
        <v>41340000</v>
      </c>
      <c r="D34" s="14">
        <f t="shared" si="6"/>
        <v>37206000</v>
      </c>
      <c r="E34" s="9">
        <f t="shared" si="7"/>
        <v>38694240</v>
      </c>
      <c r="F34" s="22">
        <f t="shared" si="8"/>
        <v>39855067.200000003</v>
      </c>
      <c r="G34" s="9">
        <f t="shared" si="54"/>
        <v>42786900</v>
      </c>
      <c r="H34" s="9">
        <f t="shared" si="67"/>
        <v>40099800</v>
      </c>
      <c r="I34" s="9">
        <f t="shared" si="58"/>
        <v>41753400</v>
      </c>
      <c r="J34" s="9">
        <f t="shared" si="59"/>
        <v>42208139.999999993</v>
      </c>
      <c r="K34" s="9">
        <f t="shared" si="56"/>
        <v>43407000</v>
      </c>
      <c r="L34" s="26">
        <f>C34*0.985</f>
        <v>40719900</v>
      </c>
      <c r="M34" s="15">
        <f t="shared" si="42"/>
        <v>42580200</v>
      </c>
      <c r="N34" s="9">
        <f t="shared" si="68"/>
        <v>41984904</v>
      </c>
      <c r="O34" s="9">
        <f t="shared" si="68"/>
        <v>37786413.600000001</v>
      </c>
      <c r="P34" s="9">
        <f t="shared" si="68"/>
        <v>39297870.144000001</v>
      </c>
      <c r="Q34" s="9">
        <f t="shared" si="61"/>
        <v>40476806.248320006</v>
      </c>
      <c r="R34" s="9">
        <f t="shared" si="61"/>
        <v>43454375.640000001</v>
      </c>
      <c r="S34" s="9">
        <f t="shared" si="61"/>
        <v>40725356.880000003</v>
      </c>
      <c r="T34" s="9">
        <f t="shared" si="61"/>
        <v>42404753.039999999</v>
      </c>
      <c r="U34" s="9">
        <f t="shared" si="61"/>
        <v>42866586.983999997</v>
      </c>
      <c r="V34" s="9">
        <f t="shared" si="62"/>
        <v>43244451.120000005</v>
      </c>
      <c r="W34" s="9">
        <f t="shared" si="60"/>
        <v>40123125.417023994</v>
      </c>
      <c r="X34" s="9">
        <f t="shared" si="57"/>
        <v>41262763.651200004</v>
      </c>
      <c r="Y34" s="26">
        <f>P34*0.985</f>
        <v>38708402.091839999</v>
      </c>
      <c r="Z34" s="15">
        <f t="shared" si="46"/>
        <v>40476806.248320006</v>
      </c>
      <c r="AA34" s="9">
        <f t="shared" si="69"/>
        <v>39910916.918246403</v>
      </c>
      <c r="AB34" s="9">
        <f t="shared" si="70"/>
        <v>41108244.425793797</v>
      </c>
      <c r="AC34" s="9">
        <f t="shared" si="71"/>
        <v>44132263.899984002</v>
      </c>
      <c r="AD34" s="9">
        <f t="shared" si="63"/>
        <v>41360672.447328009</v>
      </c>
      <c r="AE34" s="9">
        <f t="shared" si="64"/>
        <v>43066267.187424004</v>
      </c>
      <c r="AF34" s="9">
        <f t="shared" si="65"/>
        <v>43535305.740950398</v>
      </c>
      <c r="AG34" s="9">
        <f t="shared" si="66"/>
        <v>43919064.557472005</v>
      </c>
      <c r="AH34" s="9">
        <f t="shared" si="66"/>
        <v>40749046.173529573</v>
      </c>
    </row>
    <row r="35" spans="1:34" ht="15.75" thickBot="1" x14ac:dyDescent="0.3">
      <c r="A35" s="44"/>
      <c r="B35" s="3" t="s">
        <v>23</v>
      </c>
      <c r="C35" s="7">
        <v>43505000</v>
      </c>
      <c r="D35" s="16">
        <f t="shared" si="6"/>
        <v>39154500</v>
      </c>
      <c r="E35" s="10">
        <f t="shared" si="7"/>
        <v>40720680</v>
      </c>
      <c r="F35" s="23">
        <f t="shared" si="8"/>
        <v>41942300.399999999</v>
      </c>
      <c r="G35" s="10">
        <f t="shared" si="54"/>
        <v>45027675</v>
      </c>
      <c r="H35" s="10">
        <f t="shared" si="67"/>
        <v>42199850</v>
      </c>
      <c r="I35" s="10">
        <f t="shared" si="58"/>
        <v>43940050</v>
      </c>
      <c r="J35" s="10">
        <f t="shared" si="59"/>
        <v>44418604.999999993</v>
      </c>
      <c r="K35" s="10">
        <f t="shared" si="56"/>
        <v>45680250</v>
      </c>
      <c r="L35" s="27">
        <f t="shared" ref="L35:L50" si="72">C35*0.985</f>
        <v>42852425</v>
      </c>
      <c r="M35" s="17">
        <f t="shared" si="42"/>
        <v>44810150</v>
      </c>
      <c r="N35" s="10">
        <f t="shared" si="68"/>
        <v>44183678</v>
      </c>
      <c r="O35" s="10">
        <f t="shared" si="68"/>
        <v>39765310.200000003</v>
      </c>
      <c r="P35" s="10">
        <f t="shared" si="68"/>
        <v>41355922.608000003</v>
      </c>
      <c r="Q35" s="10">
        <f t="shared" si="61"/>
        <v>42596600.286240004</v>
      </c>
      <c r="R35" s="10">
        <f t="shared" si="61"/>
        <v>45730106.730000004</v>
      </c>
      <c r="S35" s="10">
        <f t="shared" si="61"/>
        <v>42858167.660000004</v>
      </c>
      <c r="T35" s="10">
        <f t="shared" si="61"/>
        <v>44625514.780000001</v>
      </c>
      <c r="U35" s="10">
        <f t="shared" si="61"/>
        <v>45111535.237999998</v>
      </c>
      <c r="V35" s="10">
        <f t="shared" si="62"/>
        <v>45509188.340000004</v>
      </c>
      <c r="W35" s="10">
        <f t="shared" si="60"/>
        <v>42224396.982767999</v>
      </c>
      <c r="X35" s="10">
        <f t="shared" si="57"/>
        <v>43423718.738400005</v>
      </c>
      <c r="Y35" s="27">
        <f t="shared" ref="Y35:Y38" si="73">P35*0.985</f>
        <v>40735583.768880002</v>
      </c>
      <c r="Z35" s="17">
        <f t="shared" si="46"/>
        <v>42596600.286240004</v>
      </c>
      <c r="AA35" s="10">
        <f t="shared" si="69"/>
        <v>42001075.000684805</v>
      </c>
      <c r="AB35" s="10">
        <f t="shared" si="70"/>
        <v>43261107.250705354</v>
      </c>
      <c r="AC35" s="10">
        <f t="shared" si="71"/>
        <v>46443496.394988008</v>
      </c>
      <c r="AD35" s="10">
        <f t="shared" si="63"/>
        <v>43526755.075496003</v>
      </c>
      <c r="AE35" s="10">
        <f t="shared" si="64"/>
        <v>45321672.810568005</v>
      </c>
      <c r="AF35" s="10">
        <f t="shared" si="65"/>
        <v>45815275.187712803</v>
      </c>
      <c r="AG35" s="10">
        <f t="shared" si="66"/>
        <v>46219131.678104006</v>
      </c>
      <c r="AH35" s="10">
        <f t="shared" si="66"/>
        <v>42883097.57569918</v>
      </c>
    </row>
    <row r="36" spans="1:34" x14ac:dyDescent="0.25">
      <c r="A36" s="42">
        <v>2019</v>
      </c>
      <c r="B36" s="4" t="s">
        <v>25</v>
      </c>
      <c r="C36" s="5">
        <v>70200000</v>
      </c>
      <c r="D36" s="8">
        <f t="shared" si="6"/>
        <v>63180000</v>
      </c>
      <c r="E36" s="8">
        <f t="shared" si="7"/>
        <v>65707200</v>
      </c>
      <c r="F36" s="21">
        <f t="shared" si="8"/>
        <v>67678416</v>
      </c>
      <c r="G36" s="8">
        <f t="shared" si="54"/>
        <v>72657000</v>
      </c>
      <c r="H36" s="8">
        <f t="shared" si="67"/>
        <v>68094000</v>
      </c>
      <c r="I36" s="8">
        <f t="shared" si="58"/>
        <v>70902000</v>
      </c>
      <c r="J36" s="8">
        <f t="shared" si="59"/>
        <v>71674200</v>
      </c>
      <c r="K36" s="8">
        <f t="shared" si="56"/>
        <v>73710000</v>
      </c>
      <c r="L36" s="25">
        <f t="shared" si="72"/>
        <v>69147000</v>
      </c>
      <c r="M36" s="13">
        <f t="shared" si="42"/>
        <v>72306000</v>
      </c>
      <c r="N36" s="8">
        <f t="shared" si="68"/>
        <v>71295120</v>
      </c>
      <c r="O36" s="8">
        <f t="shared" si="68"/>
        <v>64165608</v>
      </c>
      <c r="P36" s="8">
        <f t="shared" si="68"/>
        <v>66732232.32</v>
      </c>
      <c r="Q36" s="8">
        <f t="shared" si="61"/>
        <v>68734199.2896</v>
      </c>
      <c r="R36" s="8">
        <f t="shared" si="61"/>
        <v>73790449.200000003</v>
      </c>
      <c r="S36" s="8">
        <f t="shared" si="61"/>
        <v>69156266.400000006</v>
      </c>
      <c r="T36" s="8">
        <f t="shared" si="61"/>
        <v>72008071.200000003</v>
      </c>
      <c r="U36" s="8">
        <f t="shared" si="61"/>
        <v>72792317.520000011</v>
      </c>
      <c r="V36" s="8">
        <f t="shared" si="62"/>
        <v>73433973.600000009</v>
      </c>
      <c r="W36" s="8">
        <f t="shared" si="60"/>
        <v>68133609.198719993</v>
      </c>
      <c r="X36" s="8">
        <f t="shared" si="57"/>
        <v>70068843.936000004</v>
      </c>
      <c r="Y36" s="25">
        <f t="shared" si="73"/>
        <v>65731248.835199997</v>
      </c>
      <c r="Z36" s="13">
        <f t="shared" si="46"/>
        <v>68734199.2896</v>
      </c>
      <c r="AA36" s="8">
        <f t="shared" si="69"/>
        <v>67773255.14419201</v>
      </c>
      <c r="AB36" s="8">
        <f t="shared" si="70"/>
        <v>69806452.798517764</v>
      </c>
      <c r="AC36" s="8">
        <f t="shared" si="71"/>
        <v>74941580.207520008</v>
      </c>
      <c r="AD36" s="8">
        <f t="shared" si="63"/>
        <v>70235104.155840009</v>
      </c>
      <c r="AE36" s="8">
        <f t="shared" si="64"/>
        <v>73131397.110720009</v>
      </c>
      <c r="AF36" s="8">
        <f t="shared" si="65"/>
        <v>73927877.673312008</v>
      </c>
      <c r="AG36" s="8">
        <f t="shared" si="66"/>
        <v>74579543.588160008</v>
      </c>
      <c r="AH36" s="8">
        <f t="shared" si="66"/>
        <v>69196493.502220035</v>
      </c>
    </row>
    <row r="37" spans="1:34" x14ac:dyDescent="0.25">
      <c r="A37" s="43"/>
      <c r="B37" s="4" t="s">
        <v>26</v>
      </c>
      <c r="C37" s="5">
        <v>75200000</v>
      </c>
      <c r="D37" s="9">
        <f t="shared" si="6"/>
        <v>67680000</v>
      </c>
      <c r="E37" s="9">
        <f t="shared" si="7"/>
        <v>70387200</v>
      </c>
      <c r="F37" s="22">
        <f t="shared" si="8"/>
        <v>72498816</v>
      </c>
      <c r="G37" s="9">
        <f t="shared" si="54"/>
        <v>77832000</v>
      </c>
      <c r="H37" s="9">
        <f t="shared" si="67"/>
        <v>72944000</v>
      </c>
      <c r="I37" s="9">
        <f t="shared" si="58"/>
        <v>75952000</v>
      </c>
      <c r="J37" s="9">
        <f t="shared" si="59"/>
        <v>76779200</v>
      </c>
      <c r="K37" s="9">
        <f t="shared" si="56"/>
        <v>78960000</v>
      </c>
      <c r="L37" s="26">
        <f t="shared" si="72"/>
        <v>74072000</v>
      </c>
      <c r="M37" s="15">
        <f t="shared" si="42"/>
        <v>77456000</v>
      </c>
      <c r="N37" s="9">
        <f t="shared" si="68"/>
        <v>76373120</v>
      </c>
      <c r="O37" s="9">
        <f t="shared" si="68"/>
        <v>68735808</v>
      </c>
      <c r="P37" s="9">
        <f t="shared" si="68"/>
        <v>71485240.320000008</v>
      </c>
      <c r="Q37" s="9">
        <f t="shared" si="61"/>
        <v>73629797.529600009</v>
      </c>
      <c r="R37" s="9">
        <f t="shared" si="61"/>
        <v>79046179.200000003</v>
      </c>
      <c r="S37" s="9">
        <f t="shared" si="61"/>
        <v>74081926.400000006</v>
      </c>
      <c r="T37" s="9">
        <f t="shared" si="61"/>
        <v>77136851.200000003</v>
      </c>
      <c r="U37" s="9">
        <f t="shared" si="61"/>
        <v>77976955.520000011</v>
      </c>
      <c r="V37" s="9">
        <f t="shared" si="62"/>
        <v>78664313.600000009</v>
      </c>
      <c r="W37" s="9">
        <f t="shared" si="60"/>
        <v>72986430.366720006</v>
      </c>
      <c r="X37" s="9">
        <f t="shared" si="57"/>
        <v>75059502.33600001</v>
      </c>
      <c r="Y37" s="26">
        <f t="shared" si="73"/>
        <v>70412961.715200007</v>
      </c>
      <c r="Z37" s="15">
        <f t="shared" si="46"/>
        <v>73629797.529600009</v>
      </c>
      <c r="AA37" s="9">
        <f t="shared" si="69"/>
        <v>72600410.068992019</v>
      </c>
      <c r="AB37" s="9">
        <f t="shared" si="70"/>
        <v>74778422.371061772</v>
      </c>
      <c r="AC37" s="9">
        <f t="shared" si="71"/>
        <v>80279299.595520005</v>
      </c>
      <c r="AD37" s="9">
        <f t="shared" si="63"/>
        <v>75237604.451840013</v>
      </c>
      <c r="AE37" s="9">
        <f t="shared" si="64"/>
        <v>78340186.078720003</v>
      </c>
      <c r="AF37" s="9">
        <f t="shared" si="65"/>
        <v>79193396.02611202</v>
      </c>
      <c r="AG37" s="9">
        <f t="shared" si="66"/>
        <v>79891476.892160013</v>
      </c>
      <c r="AH37" s="9">
        <f t="shared" si="66"/>
        <v>74125018.680440843</v>
      </c>
    </row>
    <row r="38" spans="1:34" x14ac:dyDescent="0.25">
      <c r="A38" s="43"/>
      <c r="B38" s="4" t="s">
        <v>27</v>
      </c>
      <c r="C38" s="5">
        <v>53000000</v>
      </c>
      <c r="D38" s="9">
        <f t="shared" si="6"/>
        <v>47700000</v>
      </c>
      <c r="E38" s="9">
        <f t="shared" si="7"/>
        <v>49608000</v>
      </c>
      <c r="F38" s="22">
        <f t="shared" si="8"/>
        <v>51096240</v>
      </c>
      <c r="G38" s="9">
        <f t="shared" si="54"/>
        <v>54854999.999999993</v>
      </c>
      <c r="H38" s="9">
        <f t="shared" si="67"/>
        <v>51410000</v>
      </c>
      <c r="I38" s="9">
        <f t="shared" si="58"/>
        <v>53530000</v>
      </c>
      <c r="J38" s="9">
        <f t="shared" si="59"/>
        <v>54112999.999999993</v>
      </c>
      <c r="K38" s="9">
        <f t="shared" si="56"/>
        <v>55650000</v>
      </c>
      <c r="L38" s="26">
        <f t="shared" si="72"/>
        <v>52205000</v>
      </c>
      <c r="M38" s="15">
        <f t="shared" si="42"/>
        <v>54590000</v>
      </c>
      <c r="N38" s="9">
        <f t="shared" si="68"/>
        <v>53826800</v>
      </c>
      <c r="O38" s="9">
        <f t="shared" si="68"/>
        <v>48444120</v>
      </c>
      <c r="P38" s="9">
        <f t="shared" si="68"/>
        <v>50381884.800000004</v>
      </c>
      <c r="Q38" s="9">
        <f t="shared" si="61"/>
        <v>51893341.344000004</v>
      </c>
      <c r="R38" s="9">
        <f t="shared" si="61"/>
        <v>55710737.999999993</v>
      </c>
      <c r="S38" s="9">
        <f t="shared" si="61"/>
        <v>52211996</v>
      </c>
      <c r="T38" s="9">
        <f t="shared" si="61"/>
        <v>54365068</v>
      </c>
      <c r="U38" s="9">
        <f t="shared" si="61"/>
        <v>54957162.799999997</v>
      </c>
      <c r="V38" s="9">
        <f t="shared" si="62"/>
        <v>55441604</v>
      </c>
      <c r="W38" s="9">
        <f t="shared" si="60"/>
        <v>51439904.380800001</v>
      </c>
      <c r="X38" s="9">
        <f t="shared" si="57"/>
        <v>52900979.040000007</v>
      </c>
      <c r="Y38" s="26">
        <f t="shared" si="73"/>
        <v>49626156.528000005</v>
      </c>
      <c r="Z38" s="15">
        <f t="shared" si="46"/>
        <v>51893341.344000004</v>
      </c>
      <c r="AA38" s="9">
        <f t="shared" si="69"/>
        <v>51167842.20288001</v>
      </c>
      <c r="AB38" s="9">
        <f t="shared" si="70"/>
        <v>52702877.46896641</v>
      </c>
      <c r="AC38" s="9">
        <f t="shared" si="71"/>
        <v>56579825.512799993</v>
      </c>
      <c r="AD38" s="9">
        <f t="shared" si="63"/>
        <v>53026503.137600005</v>
      </c>
      <c r="AE38" s="9">
        <f t="shared" si="64"/>
        <v>55213163.060800001</v>
      </c>
      <c r="AF38" s="9">
        <f t="shared" si="65"/>
        <v>55814494.539679997</v>
      </c>
      <c r="AG38" s="9">
        <f t="shared" si="66"/>
        <v>56306493.022400007</v>
      </c>
      <c r="AH38" s="9">
        <f t="shared" si="66"/>
        <v>52242366.889140487</v>
      </c>
    </row>
    <row r="39" spans="1:34" x14ac:dyDescent="0.25">
      <c r="A39" s="43"/>
      <c r="B39" s="4" t="s">
        <v>123</v>
      </c>
      <c r="C39" s="6" t="s">
        <v>36</v>
      </c>
      <c r="D39" s="29" t="s">
        <v>61</v>
      </c>
      <c r="E39" s="29" t="s">
        <v>62</v>
      </c>
      <c r="F39" s="29" t="s">
        <v>63</v>
      </c>
      <c r="G39" s="29" t="s">
        <v>64</v>
      </c>
      <c r="H39" s="29" t="s">
        <v>65</v>
      </c>
      <c r="I39" s="29" t="s">
        <v>66</v>
      </c>
      <c r="J39" s="29" t="s">
        <v>67</v>
      </c>
      <c r="K39" s="29" t="s">
        <v>68</v>
      </c>
      <c r="L39" s="29" t="s">
        <v>69</v>
      </c>
      <c r="M39" s="6" t="s">
        <v>70</v>
      </c>
      <c r="N39" s="29" t="s">
        <v>71</v>
      </c>
      <c r="O39" s="29" t="s">
        <v>90</v>
      </c>
      <c r="P39" s="29" t="s">
        <v>93</v>
      </c>
      <c r="Q39" s="29" t="s">
        <v>98</v>
      </c>
      <c r="R39" s="29" t="s">
        <v>99</v>
      </c>
      <c r="S39" s="29" t="s">
        <v>100</v>
      </c>
      <c r="T39" s="29" t="s">
        <v>105</v>
      </c>
      <c r="U39" s="29" t="s">
        <v>109</v>
      </c>
      <c r="V39" s="29" t="s">
        <v>109</v>
      </c>
      <c r="W39" s="29" t="s">
        <v>67</v>
      </c>
      <c r="X39" s="29" t="s">
        <v>68</v>
      </c>
      <c r="Y39" s="29" t="s">
        <v>69</v>
      </c>
      <c r="Z39" s="6" t="s">
        <v>70</v>
      </c>
      <c r="AA39" s="29" t="s">
        <v>71</v>
      </c>
      <c r="AB39" s="29" t="s">
        <v>90</v>
      </c>
      <c r="AC39" s="29" t="s">
        <v>93</v>
      </c>
      <c r="AD39" s="29" t="s">
        <v>98</v>
      </c>
      <c r="AE39" s="29" t="s">
        <v>99</v>
      </c>
      <c r="AF39" s="29" t="s">
        <v>100</v>
      </c>
      <c r="AG39" s="29" t="s">
        <v>105</v>
      </c>
      <c r="AH39" s="29" t="s">
        <v>105</v>
      </c>
    </row>
    <row r="40" spans="1:34" x14ac:dyDescent="0.25">
      <c r="A40" s="43"/>
      <c r="B40" s="4" t="s">
        <v>124</v>
      </c>
      <c r="C40" s="6" t="s">
        <v>37</v>
      </c>
      <c r="D40" s="29" t="s">
        <v>72</v>
      </c>
      <c r="E40" s="29" t="s">
        <v>73</v>
      </c>
      <c r="F40" s="29" t="s">
        <v>74</v>
      </c>
      <c r="G40" s="29" t="s">
        <v>75</v>
      </c>
      <c r="H40" s="29" t="s">
        <v>76</v>
      </c>
      <c r="I40" s="29" t="s">
        <v>77</v>
      </c>
      <c r="J40" s="29" t="s">
        <v>78</v>
      </c>
      <c r="K40" s="29" t="s">
        <v>79</v>
      </c>
      <c r="L40" s="29" t="s">
        <v>80</v>
      </c>
      <c r="M40" s="6" t="s">
        <v>81</v>
      </c>
      <c r="N40" s="29" t="s">
        <v>82</v>
      </c>
      <c r="O40" s="29" t="s">
        <v>91</v>
      </c>
      <c r="P40" s="29" t="s">
        <v>94</v>
      </c>
      <c r="Q40" s="29" t="s">
        <v>101</v>
      </c>
      <c r="R40" s="29" t="s">
        <v>102</v>
      </c>
      <c r="S40" s="29" t="s">
        <v>103</v>
      </c>
      <c r="T40" s="29" t="s">
        <v>106</v>
      </c>
      <c r="U40" s="29" t="s">
        <v>110</v>
      </c>
      <c r="V40" s="29" t="s">
        <v>110</v>
      </c>
      <c r="W40" s="29" t="s">
        <v>78</v>
      </c>
      <c r="X40" s="29" t="s">
        <v>79</v>
      </c>
      <c r="Y40" s="29" t="s">
        <v>80</v>
      </c>
      <c r="Z40" s="6" t="s">
        <v>81</v>
      </c>
      <c r="AA40" s="29" t="s">
        <v>82</v>
      </c>
      <c r="AB40" s="29" t="s">
        <v>91</v>
      </c>
      <c r="AC40" s="29" t="s">
        <v>94</v>
      </c>
      <c r="AD40" s="29" t="s">
        <v>101</v>
      </c>
      <c r="AE40" s="29" t="s">
        <v>102</v>
      </c>
      <c r="AF40" s="29" t="s">
        <v>103</v>
      </c>
      <c r="AG40" s="29" t="s">
        <v>106</v>
      </c>
      <c r="AH40" s="29" t="s">
        <v>106</v>
      </c>
    </row>
    <row r="41" spans="1:34" x14ac:dyDescent="0.25">
      <c r="A41" s="43"/>
      <c r="B41" s="4" t="s">
        <v>28</v>
      </c>
      <c r="C41" s="5">
        <v>68500000</v>
      </c>
      <c r="D41" s="9">
        <f t="shared" si="6"/>
        <v>61650000</v>
      </c>
      <c r="E41" s="9">
        <f t="shared" si="7"/>
        <v>64116000</v>
      </c>
      <c r="F41" s="22">
        <f t="shared" si="8"/>
        <v>66039480</v>
      </c>
      <c r="G41" s="9">
        <f t="shared" si="54"/>
        <v>70897500</v>
      </c>
      <c r="H41" s="9">
        <f t="shared" si="67"/>
        <v>66445000</v>
      </c>
      <c r="I41" s="9">
        <f t="shared" si="58"/>
        <v>69185000</v>
      </c>
      <c r="J41" s="9">
        <f t="shared" si="59"/>
        <v>69938500</v>
      </c>
      <c r="K41" s="9">
        <f t="shared" si="56"/>
        <v>71925000</v>
      </c>
      <c r="L41" s="26">
        <f t="shared" si="72"/>
        <v>67472500</v>
      </c>
      <c r="M41" s="15">
        <f t="shared" si="42"/>
        <v>70555000</v>
      </c>
      <c r="N41" s="9">
        <f t="shared" si="68"/>
        <v>69568600</v>
      </c>
      <c r="O41" s="9">
        <f t="shared" si="68"/>
        <v>62611740</v>
      </c>
      <c r="P41" s="9">
        <f t="shared" si="68"/>
        <v>65116209.600000001</v>
      </c>
      <c r="Q41" s="9">
        <f t="shared" ref="Q41:Q54" si="74">F41*1.0156</f>
        <v>67069695.888000004</v>
      </c>
      <c r="R41" s="9">
        <f t="shared" ref="R41:R54" si="75">G41*1.0156</f>
        <v>72003501</v>
      </c>
      <c r="S41" s="9">
        <f t="shared" ref="S41:U54" si="76">H41*1.0156</f>
        <v>67481542</v>
      </c>
      <c r="T41" s="9">
        <f t="shared" si="76"/>
        <v>70264286</v>
      </c>
      <c r="U41" s="9">
        <f t="shared" si="76"/>
        <v>71029540.600000009</v>
      </c>
      <c r="V41" s="9">
        <f t="shared" ref="V41:V54" si="77">M41*1.0156</f>
        <v>71655658</v>
      </c>
      <c r="W41" s="9">
        <f t="shared" ref="W41" si="78">P41*1.021</f>
        <v>66483650.001599997</v>
      </c>
      <c r="X41" s="9">
        <f t="shared" ref="X41:X54" si="79">P41*1.05</f>
        <v>68372020.079999998</v>
      </c>
      <c r="Y41" s="26">
        <f t="shared" ref="Y41:Y54" si="80">P41*0.985</f>
        <v>64139466.456</v>
      </c>
      <c r="Z41" s="15">
        <f t="shared" ref="Z41:Z54" si="81">P41*1.03</f>
        <v>67069695.888000004</v>
      </c>
      <c r="AA41" s="9">
        <f t="shared" ref="AA41:AA54" si="82">P41*1.0156</f>
        <v>66132022.469760008</v>
      </c>
      <c r="AB41" s="9">
        <f t="shared" ref="AB41:AB54" si="83">Q41*1.0156</f>
        <v>68115983.143852815</v>
      </c>
      <c r="AC41" s="9">
        <f t="shared" ref="AC41:AC54" si="84">R41*1.0156</f>
        <v>73126755.615600005</v>
      </c>
      <c r="AD41" s="9">
        <f t="shared" ref="AD41:AD54" si="85">S41*1.0156</f>
        <v>68534254.055200011</v>
      </c>
      <c r="AE41" s="9">
        <f t="shared" ref="AE41:AE54" si="86">T41*1.0156</f>
        <v>71360408.861599997</v>
      </c>
      <c r="AF41" s="9">
        <f t="shared" ref="AF41:AF54" si="87">U41*1.0156</f>
        <v>72137601.43336001</v>
      </c>
      <c r="AG41" s="9">
        <f t="shared" ref="AG41:AH54" si="88">V41*1.0156</f>
        <v>72773486.264799997</v>
      </c>
      <c r="AH41" s="9">
        <f t="shared" si="88"/>
        <v>67520794.941624954</v>
      </c>
    </row>
    <row r="42" spans="1:34" x14ac:dyDescent="0.25">
      <c r="A42" s="43"/>
      <c r="B42" s="4" t="s">
        <v>29</v>
      </c>
      <c r="C42" s="5">
        <v>58225000</v>
      </c>
      <c r="D42" s="9">
        <f t="shared" si="6"/>
        <v>52402500</v>
      </c>
      <c r="E42" s="9">
        <f t="shared" si="7"/>
        <v>54498600</v>
      </c>
      <c r="F42" s="22">
        <f t="shared" si="8"/>
        <v>56133558</v>
      </c>
      <c r="G42" s="9">
        <f t="shared" si="54"/>
        <v>60262874.999999993</v>
      </c>
      <c r="H42" s="9">
        <f t="shared" si="67"/>
        <v>56478250</v>
      </c>
      <c r="I42" s="9">
        <f t="shared" si="58"/>
        <v>58807250</v>
      </c>
      <c r="J42" s="9">
        <f>C42*1.02</f>
        <v>59389500</v>
      </c>
      <c r="K42" s="9">
        <f t="shared" si="56"/>
        <v>61136250</v>
      </c>
      <c r="L42" s="26">
        <f t="shared" si="72"/>
        <v>57351625</v>
      </c>
      <c r="M42" s="15">
        <f t="shared" si="42"/>
        <v>59971750</v>
      </c>
      <c r="N42" s="9">
        <f t="shared" si="68"/>
        <v>59133310</v>
      </c>
      <c r="O42" s="9">
        <f t="shared" si="68"/>
        <v>53219979</v>
      </c>
      <c r="P42" s="9">
        <f t="shared" si="68"/>
        <v>55348778.160000004</v>
      </c>
      <c r="Q42" s="9">
        <f t="shared" si="74"/>
        <v>57009241.504800007</v>
      </c>
      <c r="R42" s="9">
        <f t="shared" si="75"/>
        <v>61202975.849999994</v>
      </c>
      <c r="S42" s="9">
        <f t="shared" si="76"/>
        <v>57359310.700000003</v>
      </c>
      <c r="T42" s="9">
        <f t="shared" si="76"/>
        <v>59724643.100000001</v>
      </c>
      <c r="U42" s="9">
        <f t="shared" si="76"/>
        <v>60315976.200000003</v>
      </c>
      <c r="V42" s="9">
        <f t="shared" si="77"/>
        <v>60907309.300000004</v>
      </c>
      <c r="W42" s="9">
        <f>P42*1.02</f>
        <v>56455753.723200008</v>
      </c>
      <c r="X42" s="9">
        <f t="shared" si="79"/>
        <v>58116217.068000004</v>
      </c>
      <c r="Y42" s="26">
        <f t="shared" si="80"/>
        <v>54518546.487600006</v>
      </c>
      <c r="Z42" s="15">
        <f t="shared" si="81"/>
        <v>57009241.504800007</v>
      </c>
      <c r="AA42" s="9">
        <f t="shared" si="82"/>
        <v>56212219.099296004</v>
      </c>
      <c r="AB42" s="9">
        <f t="shared" si="83"/>
        <v>57898585.672274888</v>
      </c>
      <c r="AC42" s="9">
        <f t="shared" si="84"/>
        <v>62157742.273259997</v>
      </c>
      <c r="AD42" s="9">
        <f t="shared" si="85"/>
        <v>58254115.946920007</v>
      </c>
      <c r="AE42" s="9">
        <f t="shared" si="86"/>
        <v>60656347.532360002</v>
      </c>
      <c r="AF42" s="9">
        <f t="shared" si="87"/>
        <v>61256905.428720005</v>
      </c>
      <c r="AG42" s="9">
        <f t="shared" si="88"/>
        <v>61857463.325080007</v>
      </c>
      <c r="AH42" s="9">
        <f t="shared" si="88"/>
        <v>57336463.481281929</v>
      </c>
    </row>
    <row r="43" spans="1:34" x14ac:dyDescent="0.25">
      <c r="A43" s="43"/>
      <c r="B43" s="4" t="s">
        <v>30</v>
      </c>
      <c r="C43" s="5">
        <v>88400000</v>
      </c>
      <c r="D43" s="9">
        <f t="shared" si="6"/>
        <v>79560000</v>
      </c>
      <c r="E43" s="9">
        <f t="shared" si="7"/>
        <v>82742400</v>
      </c>
      <c r="F43" s="22">
        <f t="shared" si="8"/>
        <v>85224672</v>
      </c>
      <c r="G43" s="9">
        <f t="shared" si="54"/>
        <v>91494000</v>
      </c>
      <c r="H43" s="9">
        <f t="shared" si="67"/>
        <v>85748000</v>
      </c>
      <c r="I43" s="9">
        <f t="shared" si="58"/>
        <v>89284000</v>
      </c>
      <c r="J43" s="9">
        <f t="shared" ref="J43:J50" si="89">C43*1.02</f>
        <v>90168000</v>
      </c>
      <c r="K43" s="9">
        <f t="shared" si="56"/>
        <v>92820000</v>
      </c>
      <c r="L43" s="26">
        <f t="shared" si="72"/>
        <v>87074000</v>
      </c>
      <c r="M43" s="15">
        <f t="shared" si="42"/>
        <v>91052000</v>
      </c>
      <c r="N43" s="9">
        <f t="shared" si="68"/>
        <v>89779040</v>
      </c>
      <c r="O43" s="9">
        <f t="shared" si="68"/>
        <v>80801136</v>
      </c>
      <c r="P43" s="9">
        <f t="shared" si="68"/>
        <v>84033181.439999998</v>
      </c>
      <c r="Q43" s="9">
        <f t="shared" si="74"/>
        <v>86554176.883200005</v>
      </c>
      <c r="R43" s="9">
        <f t="shared" si="75"/>
        <v>92921306.400000006</v>
      </c>
      <c r="S43" s="9">
        <f t="shared" si="76"/>
        <v>87085668.800000012</v>
      </c>
      <c r="T43" s="9">
        <f t="shared" si="76"/>
        <v>90676830.400000006</v>
      </c>
      <c r="U43" s="9">
        <f t="shared" si="76"/>
        <v>91574620.800000012</v>
      </c>
      <c r="V43" s="9">
        <f t="shared" si="77"/>
        <v>92472411.200000003</v>
      </c>
      <c r="W43" s="9">
        <f t="shared" ref="W43:W50" si="90">P43*1.02</f>
        <v>85713845.068800002</v>
      </c>
      <c r="X43" s="9">
        <f t="shared" si="79"/>
        <v>88234840.511999995</v>
      </c>
      <c r="Y43" s="26">
        <f t="shared" si="80"/>
        <v>82772683.718400002</v>
      </c>
      <c r="Z43" s="15">
        <f t="shared" si="81"/>
        <v>86554176.883200005</v>
      </c>
      <c r="AA43" s="9">
        <f t="shared" si="82"/>
        <v>85344099.070464</v>
      </c>
      <c r="AB43" s="9">
        <f t="shared" si="83"/>
        <v>87904422.042577937</v>
      </c>
      <c r="AC43" s="9">
        <f t="shared" si="84"/>
        <v>94370878.779840007</v>
      </c>
      <c r="AD43" s="9">
        <f t="shared" si="85"/>
        <v>88444205.233280018</v>
      </c>
      <c r="AE43" s="9">
        <f t="shared" si="86"/>
        <v>92091388.954240009</v>
      </c>
      <c r="AF43" s="9">
        <f t="shared" si="87"/>
        <v>93003184.884480014</v>
      </c>
      <c r="AG43" s="9">
        <f t="shared" si="88"/>
        <v>93914980.814720005</v>
      </c>
      <c r="AH43" s="9">
        <f t="shared" si="88"/>
        <v>87050981.051873282</v>
      </c>
    </row>
    <row r="44" spans="1:34" x14ac:dyDescent="0.25">
      <c r="A44" s="43"/>
      <c r="B44" s="4" t="s">
        <v>125</v>
      </c>
      <c r="C44" s="5">
        <v>66500000</v>
      </c>
      <c r="D44" s="9">
        <f t="shared" si="6"/>
        <v>59850000</v>
      </c>
      <c r="E44" s="9">
        <f t="shared" si="7"/>
        <v>62244000</v>
      </c>
      <c r="F44" s="22">
        <f t="shared" si="8"/>
        <v>64111320</v>
      </c>
      <c r="G44" s="9">
        <f t="shared" si="54"/>
        <v>68827500</v>
      </c>
      <c r="H44" s="9">
        <f t="shared" si="67"/>
        <v>64505000</v>
      </c>
      <c r="I44" s="9">
        <f t="shared" si="58"/>
        <v>67165000</v>
      </c>
      <c r="J44" s="9">
        <f t="shared" si="89"/>
        <v>67830000</v>
      </c>
      <c r="K44" s="9">
        <f t="shared" si="56"/>
        <v>69825000</v>
      </c>
      <c r="L44" s="26">
        <f t="shared" si="72"/>
        <v>65502500</v>
      </c>
      <c r="M44" s="15">
        <f t="shared" si="42"/>
        <v>68495000</v>
      </c>
      <c r="N44" s="9">
        <f t="shared" si="68"/>
        <v>67537400</v>
      </c>
      <c r="O44" s="9">
        <f t="shared" si="68"/>
        <v>60783660</v>
      </c>
      <c r="P44" s="9">
        <f t="shared" si="68"/>
        <v>63215006.400000006</v>
      </c>
      <c r="Q44" s="9">
        <f t="shared" si="74"/>
        <v>65111456.592</v>
      </c>
      <c r="R44" s="9">
        <f t="shared" si="75"/>
        <v>69901209</v>
      </c>
      <c r="S44" s="9">
        <f t="shared" si="76"/>
        <v>65511278.000000007</v>
      </c>
      <c r="T44" s="9">
        <f t="shared" si="76"/>
        <v>68212774</v>
      </c>
      <c r="U44" s="9">
        <f t="shared" si="76"/>
        <v>68888148</v>
      </c>
      <c r="V44" s="9">
        <f t="shared" si="77"/>
        <v>69563522</v>
      </c>
      <c r="W44" s="9">
        <f t="shared" si="90"/>
        <v>64479306.528000005</v>
      </c>
      <c r="X44" s="9">
        <f t="shared" si="79"/>
        <v>66375756.720000006</v>
      </c>
      <c r="Y44" s="26">
        <f t="shared" si="80"/>
        <v>62266781.304000005</v>
      </c>
      <c r="Z44" s="15">
        <f t="shared" si="81"/>
        <v>65111456.592000008</v>
      </c>
      <c r="AA44" s="9">
        <f t="shared" si="82"/>
        <v>64201160.499840006</v>
      </c>
      <c r="AB44" s="9">
        <f t="shared" si="83"/>
        <v>66127195.314835206</v>
      </c>
      <c r="AC44" s="9">
        <f t="shared" si="84"/>
        <v>70991667.860400006</v>
      </c>
      <c r="AD44" s="9">
        <f t="shared" si="85"/>
        <v>66533253.936800011</v>
      </c>
      <c r="AE44" s="9">
        <f t="shared" si="86"/>
        <v>69276893.274400011</v>
      </c>
      <c r="AF44" s="9">
        <f t="shared" si="87"/>
        <v>69962803.108800009</v>
      </c>
      <c r="AG44" s="9">
        <f t="shared" si="88"/>
        <v>70648712.943200007</v>
      </c>
      <c r="AH44" s="9">
        <f t="shared" si="88"/>
        <v>65485183.709836811</v>
      </c>
    </row>
    <row r="45" spans="1:34" x14ac:dyDescent="0.25">
      <c r="A45" s="43"/>
      <c r="B45" s="4" t="s">
        <v>126</v>
      </c>
      <c r="C45" s="5">
        <v>60225000</v>
      </c>
      <c r="D45" s="9">
        <f t="shared" si="6"/>
        <v>54202500</v>
      </c>
      <c r="E45" s="9">
        <f t="shared" si="7"/>
        <v>56370600</v>
      </c>
      <c r="F45" s="22">
        <f t="shared" si="8"/>
        <v>58061718</v>
      </c>
      <c r="G45" s="9">
        <f t="shared" si="54"/>
        <v>62332874.999999993</v>
      </c>
      <c r="H45" s="9">
        <f t="shared" si="67"/>
        <v>58418250</v>
      </c>
      <c r="I45" s="9">
        <f t="shared" si="58"/>
        <v>60827250</v>
      </c>
      <c r="J45" s="9">
        <f t="shared" si="89"/>
        <v>61429500</v>
      </c>
      <c r="K45" s="9">
        <f t="shared" si="56"/>
        <v>63236250</v>
      </c>
      <c r="L45" s="26">
        <f t="shared" si="72"/>
        <v>59321625</v>
      </c>
      <c r="M45" s="15">
        <f t="shared" si="42"/>
        <v>62031750</v>
      </c>
      <c r="N45" s="9">
        <f t="shared" si="68"/>
        <v>61164510</v>
      </c>
      <c r="O45" s="9">
        <f t="shared" si="68"/>
        <v>55048059</v>
      </c>
      <c r="P45" s="9">
        <f t="shared" si="68"/>
        <v>57249981.360000007</v>
      </c>
      <c r="Q45" s="9">
        <f t="shared" si="74"/>
        <v>58967480.800800003</v>
      </c>
      <c r="R45" s="9">
        <f t="shared" si="75"/>
        <v>63305267.849999994</v>
      </c>
      <c r="S45" s="9">
        <f t="shared" si="76"/>
        <v>59329574.700000003</v>
      </c>
      <c r="T45" s="9">
        <f t="shared" si="76"/>
        <v>61776155.100000001</v>
      </c>
      <c r="U45" s="9">
        <f t="shared" si="76"/>
        <v>62387800.200000003</v>
      </c>
      <c r="V45" s="9">
        <f t="shared" si="77"/>
        <v>62999445.300000004</v>
      </c>
      <c r="W45" s="9">
        <f t="shared" si="90"/>
        <v>58394980.987200007</v>
      </c>
      <c r="X45" s="9">
        <f t="shared" si="79"/>
        <v>60112480.428000011</v>
      </c>
      <c r="Y45" s="26">
        <f t="shared" si="80"/>
        <v>56391231.639600009</v>
      </c>
      <c r="Z45" s="15">
        <f t="shared" si="81"/>
        <v>58967480.800800011</v>
      </c>
      <c r="AA45" s="9">
        <f t="shared" si="82"/>
        <v>58143081.069216013</v>
      </c>
      <c r="AB45" s="9">
        <f t="shared" si="83"/>
        <v>59887373.501292489</v>
      </c>
      <c r="AC45" s="9">
        <f t="shared" si="84"/>
        <v>64292830.028459996</v>
      </c>
      <c r="AD45" s="9">
        <f t="shared" si="85"/>
        <v>60255116.065320008</v>
      </c>
      <c r="AE45" s="9">
        <f t="shared" si="86"/>
        <v>62739863.119560003</v>
      </c>
      <c r="AF45" s="9">
        <f t="shared" si="87"/>
        <v>63361049.883120008</v>
      </c>
      <c r="AG45" s="9">
        <f t="shared" si="88"/>
        <v>63982236.646680005</v>
      </c>
      <c r="AH45" s="9">
        <f t="shared" si="88"/>
        <v>59305942.690600328</v>
      </c>
    </row>
    <row r="46" spans="1:34" x14ac:dyDescent="0.25">
      <c r="A46" s="43"/>
      <c r="B46" s="4" t="s">
        <v>31</v>
      </c>
      <c r="C46" s="5">
        <v>23200000</v>
      </c>
      <c r="D46" s="9">
        <f t="shared" si="6"/>
        <v>20880000</v>
      </c>
      <c r="E46" s="9">
        <f t="shared" si="7"/>
        <v>21715200</v>
      </c>
      <c r="F46" s="22">
        <f t="shared" si="8"/>
        <v>22366656</v>
      </c>
      <c r="G46" s="9">
        <f t="shared" si="54"/>
        <v>24012000</v>
      </c>
      <c r="H46" s="9">
        <f t="shared" si="67"/>
        <v>22504000</v>
      </c>
      <c r="I46" s="9">
        <f t="shared" si="58"/>
        <v>23432000</v>
      </c>
      <c r="J46" s="9">
        <f t="shared" si="89"/>
        <v>23664000</v>
      </c>
      <c r="K46" s="9">
        <f t="shared" si="56"/>
        <v>24360000</v>
      </c>
      <c r="L46" s="26">
        <f t="shared" si="72"/>
        <v>22852000</v>
      </c>
      <c r="M46" s="15">
        <f t="shared" si="42"/>
        <v>23896000</v>
      </c>
      <c r="N46" s="9">
        <f t="shared" si="68"/>
        <v>23561920</v>
      </c>
      <c r="O46" s="9">
        <f t="shared" si="68"/>
        <v>21205728</v>
      </c>
      <c r="P46" s="9">
        <f t="shared" si="68"/>
        <v>22053957.120000001</v>
      </c>
      <c r="Q46" s="9">
        <f t="shared" si="74"/>
        <v>22715575.8336</v>
      </c>
      <c r="R46" s="9">
        <f t="shared" si="75"/>
        <v>24386587.200000003</v>
      </c>
      <c r="S46" s="9">
        <f t="shared" si="76"/>
        <v>22855062.400000002</v>
      </c>
      <c r="T46" s="9">
        <f t="shared" si="76"/>
        <v>23797539.200000003</v>
      </c>
      <c r="U46" s="9">
        <f t="shared" si="76"/>
        <v>24033158.400000002</v>
      </c>
      <c r="V46" s="9">
        <f t="shared" si="77"/>
        <v>24268777.600000001</v>
      </c>
      <c r="W46" s="9">
        <f t="shared" si="90"/>
        <v>22495036.262400001</v>
      </c>
      <c r="X46" s="9">
        <f t="shared" si="79"/>
        <v>23156654.976000004</v>
      </c>
      <c r="Y46" s="26">
        <f t="shared" si="80"/>
        <v>21723147.7632</v>
      </c>
      <c r="Z46" s="15">
        <f t="shared" si="81"/>
        <v>22715575.833600003</v>
      </c>
      <c r="AA46" s="9">
        <f t="shared" si="82"/>
        <v>22397998.851072002</v>
      </c>
      <c r="AB46" s="9">
        <f t="shared" si="83"/>
        <v>23069938.81660416</v>
      </c>
      <c r="AC46" s="9">
        <f t="shared" si="84"/>
        <v>24767017.960320003</v>
      </c>
      <c r="AD46" s="9">
        <f t="shared" si="85"/>
        <v>23211601.373440005</v>
      </c>
      <c r="AE46" s="9">
        <f t="shared" si="86"/>
        <v>24168780.811520003</v>
      </c>
      <c r="AF46" s="9">
        <f t="shared" si="87"/>
        <v>24408075.671040002</v>
      </c>
      <c r="AG46" s="9">
        <f t="shared" si="88"/>
        <v>24647370.530560002</v>
      </c>
      <c r="AH46" s="9">
        <f t="shared" si="88"/>
        <v>22845958.828093443</v>
      </c>
    </row>
    <row r="47" spans="1:34" x14ac:dyDescent="0.25">
      <c r="A47" s="43"/>
      <c r="B47" s="4" t="s">
        <v>32</v>
      </c>
      <c r="C47" s="5">
        <v>37400000</v>
      </c>
      <c r="D47" s="9">
        <f t="shared" si="6"/>
        <v>33660000</v>
      </c>
      <c r="E47" s="9">
        <f t="shared" si="7"/>
        <v>35006400</v>
      </c>
      <c r="F47" s="22">
        <f t="shared" si="8"/>
        <v>36056592</v>
      </c>
      <c r="G47" s="9">
        <f t="shared" si="54"/>
        <v>38709000</v>
      </c>
      <c r="H47" s="9">
        <f t="shared" si="67"/>
        <v>36278000</v>
      </c>
      <c r="I47" s="9">
        <f t="shared" si="58"/>
        <v>37774000</v>
      </c>
      <c r="J47" s="9">
        <f t="shared" si="89"/>
        <v>38148000</v>
      </c>
      <c r="K47" s="9">
        <f t="shared" si="56"/>
        <v>39270000</v>
      </c>
      <c r="L47" s="26">
        <f t="shared" si="72"/>
        <v>36839000</v>
      </c>
      <c r="M47" s="15">
        <f t="shared" si="42"/>
        <v>38522000</v>
      </c>
      <c r="N47" s="9">
        <f t="shared" si="68"/>
        <v>37983440</v>
      </c>
      <c r="O47" s="9">
        <f t="shared" si="68"/>
        <v>34185096</v>
      </c>
      <c r="P47" s="9">
        <f t="shared" si="68"/>
        <v>35552499.840000004</v>
      </c>
      <c r="Q47" s="9">
        <f t="shared" si="74"/>
        <v>36619074.835200004</v>
      </c>
      <c r="R47" s="9">
        <f t="shared" si="75"/>
        <v>39312860.400000006</v>
      </c>
      <c r="S47" s="9">
        <f t="shared" si="76"/>
        <v>36843936.800000004</v>
      </c>
      <c r="T47" s="9">
        <f t="shared" si="76"/>
        <v>38363274.399999999</v>
      </c>
      <c r="U47" s="9">
        <f t="shared" si="76"/>
        <v>38743108.800000004</v>
      </c>
      <c r="V47" s="9">
        <f t="shared" si="77"/>
        <v>39122943.200000003</v>
      </c>
      <c r="W47" s="9">
        <f t="shared" si="90"/>
        <v>36263549.836800002</v>
      </c>
      <c r="X47" s="9">
        <f t="shared" si="79"/>
        <v>37330124.832000002</v>
      </c>
      <c r="Y47" s="26">
        <f t="shared" si="80"/>
        <v>35019212.342399999</v>
      </c>
      <c r="Z47" s="15">
        <f t="shared" si="81"/>
        <v>36619074.835200004</v>
      </c>
      <c r="AA47" s="9">
        <f t="shared" si="82"/>
        <v>36107118.837504007</v>
      </c>
      <c r="AB47" s="9">
        <f t="shared" si="83"/>
        <v>37190332.40262913</v>
      </c>
      <c r="AC47" s="9">
        <f t="shared" si="84"/>
        <v>39926141.022240005</v>
      </c>
      <c r="AD47" s="9">
        <f t="shared" si="85"/>
        <v>37418702.214080006</v>
      </c>
      <c r="AE47" s="9">
        <f t="shared" si="86"/>
        <v>38961741.480640002</v>
      </c>
      <c r="AF47" s="9">
        <f t="shared" si="87"/>
        <v>39347501.297280006</v>
      </c>
      <c r="AG47" s="9">
        <f t="shared" si="88"/>
        <v>39733261.113920003</v>
      </c>
      <c r="AH47" s="9">
        <f t="shared" si="88"/>
        <v>36829261.214254081</v>
      </c>
    </row>
    <row r="48" spans="1:34" x14ac:dyDescent="0.25">
      <c r="A48" s="43"/>
      <c r="B48" s="4" t="s">
        <v>33</v>
      </c>
      <c r="C48" s="5">
        <v>29500000</v>
      </c>
      <c r="D48" s="9">
        <f t="shared" si="6"/>
        <v>26550000</v>
      </c>
      <c r="E48" s="9">
        <f t="shared" si="7"/>
        <v>27612000</v>
      </c>
      <c r="F48" s="22">
        <f t="shared" si="8"/>
        <v>28440360</v>
      </c>
      <c r="G48" s="9">
        <f t="shared" si="54"/>
        <v>30532499.999999996</v>
      </c>
      <c r="H48" s="9">
        <f t="shared" si="67"/>
        <v>28615000</v>
      </c>
      <c r="I48" s="9">
        <f t="shared" si="58"/>
        <v>29795000</v>
      </c>
      <c r="J48" s="9">
        <f t="shared" si="89"/>
        <v>30090000</v>
      </c>
      <c r="K48" s="9">
        <f t="shared" si="56"/>
        <v>30975000</v>
      </c>
      <c r="L48" s="26">
        <f t="shared" si="72"/>
        <v>29057500</v>
      </c>
      <c r="M48" s="15">
        <f t="shared" si="42"/>
        <v>30385000</v>
      </c>
      <c r="N48" s="9">
        <f t="shared" si="68"/>
        <v>29960200</v>
      </c>
      <c r="O48" s="9">
        <f t="shared" si="68"/>
        <v>26964180</v>
      </c>
      <c r="P48" s="9">
        <f t="shared" si="68"/>
        <v>28042747.200000003</v>
      </c>
      <c r="Q48" s="9">
        <f t="shared" si="74"/>
        <v>28884029.616</v>
      </c>
      <c r="R48" s="9">
        <f t="shared" si="75"/>
        <v>31008806.999999996</v>
      </c>
      <c r="S48" s="9">
        <f t="shared" si="76"/>
        <v>29061394</v>
      </c>
      <c r="T48" s="9">
        <f t="shared" si="76"/>
        <v>30259802</v>
      </c>
      <c r="U48" s="9">
        <f t="shared" si="76"/>
        <v>30559404</v>
      </c>
      <c r="V48" s="9">
        <f t="shared" si="77"/>
        <v>30859006</v>
      </c>
      <c r="W48" s="9">
        <f t="shared" si="90"/>
        <v>28603602.144000005</v>
      </c>
      <c r="X48" s="9">
        <f t="shared" si="79"/>
        <v>29444884.560000006</v>
      </c>
      <c r="Y48" s="26">
        <f t="shared" si="80"/>
        <v>27622105.992000002</v>
      </c>
      <c r="Z48" s="15">
        <f t="shared" si="81"/>
        <v>28884029.616000004</v>
      </c>
      <c r="AA48" s="9">
        <f t="shared" si="82"/>
        <v>28480214.056320004</v>
      </c>
      <c r="AB48" s="9">
        <f t="shared" si="83"/>
        <v>29334620.478009604</v>
      </c>
      <c r="AC48" s="9">
        <f t="shared" si="84"/>
        <v>31492544.389199998</v>
      </c>
      <c r="AD48" s="9">
        <f t="shared" si="85"/>
        <v>29514751.746400002</v>
      </c>
      <c r="AE48" s="9">
        <f t="shared" si="86"/>
        <v>30731854.911200002</v>
      </c>
      <c r="AF48" s="9">
        <f t="shared" si="87"/>
        <v>31036130.702400003</v>
      </c>
      <c r="AG48" s="9">
        <f t="shared" si="88"/>
        <v>31340406.493600003</v>
      </c>
      <c r="AH48" s="9">
        <f t="shared" si="88"/>
        <v>29049818.337446406</v>
      </c>
    </row>
    <row r="49" spans="1:34" x14ac:dyDescent="0.25">
      <c r="A49" s="43"/>
      <c r="B49" s="4" t="s">
        <v>34</v>
      </c>
      <c r="C49" s="5">
        <v>18225000</v>
      </c>
      <c r="D49" s="9">
        <f t="shared" si="6"/>
        <v>16402500</v>
      </c>
      <c r="E49" s="9">
        <f t="shared" si="7"/>
        <v>17058600</v>
      </c>
      <c r="F49" s="22">
        <f t="shared" si="8"/>
        <v>17570358</v>
      </c>
      <c r="G49" s="9">
        <f t="shared" si="54"/>
        <v>18862875</v>
      </c>
      <c r="H49" s="9">
        <f t="shared" si="67"/>
        <v>17678250</v>
      </c>
      <c r="I49" s="9">
        <f t="shared" si="58"/>
        <v>18407250</v>
      </c>
      <c r="J49" s="9">
        <f t="shared" si="89"/>
        <v>18589500</v>
      </c>
      <c r="K49" s="9">
        <f t="shared" si="56"/>
        <v>19136250</v>
      </c>
      <c r="L49" s="26">
        <f t="shared" si="72"/>
        <v>17951625</v>
      </c>
      <c r="M49" s="15">
        <f t="shared" si="42"/>
        <v>18771750</v>
      </c>
      <c r="N49" s="9">
        <f t="shared" si="68"/>
        <v>18509310</v>
      </c>
      <c r="O49" s="9">
        <f t="shared" si="68"/>
        <v>16658379.000000002</v>
      </c>
      <c r="P49" s="9">
        <f t="shared" si="68"/>
        <v>17324714.16</v>
      </c>
      <c r="Q49" s="9">
        <f t="shared" si="74"/>
        <v>17844455.584800001</v>
      </c>
      <c r="R49" s="9">
        <f t="shared" si="75"/>
        <v>19157135.850000001</v>
      </c>
      <c r="S49" s="9">
        <f t="shared" si="76"/>
        <v>17954030.699999999</v>
      </c>
      <c r="T49" s="9">
        <f t="shared" si="76"/>
        <v>18694403.100000001</v>
      </c>
      <c r="U49" s="9">
        <f t="shared" si="76"/>
        <v>18879496.199999999</v>
      </c>
      <c r="V49" s="9">
        <f t="shared" si="77"/>
        <v>19064589.300000001</v>
      </c>
      <c r="W49" s="9">
        <f t="shared" si="90"/>
        <v>17671208.4432</v>
      </c>
      <c r="X49" s="9">
        <f t="shared" si="79"/>
        <v>18190949.868000001</v>
      </c>
      <c r="Y49" s="26">
        <f t="shared" si="80"/>
        <v>17064843.4476</v>
      </c>
      <c r="Z49" s="15">
        <f t="shared" si="81"/>
        <v>17844455.584800001</v>
      </c>
      <c r="AA49" s="9">
        <f t="shared" si="82"/>
        <v>17594979.700896002</v>
      </c>
      <c r="AB49" s="9">
        <f t="shared" si="83"/>
        <v>18122829.091922883</v>
      </c>
      <c r="AC49" s="9">
        <f t="shared" si="84"/>
        <v>19455987.169260003</v>
      </c>
      <c r="AD49" s="9">
        <f t="shared" si="85"/>
        <v>18234113.578919999</v>
      </c>
      <c r="AE49" s="9">
        <f t="shared" si="86"/>
        <v>18986035.788360003</v>
      </c>
      <c r="AF49" s="9">
        <f t="shared" si="87"/>
        <v>19174016.340720002</v>
      </c>
      <c r="AG49" s="9">
        <f t="shared" si="88"/>
        <v>19361996.893080004</v>
      </c>
      <c r="AH49" s="9">
        <f t="shared" si="88"/>
        <v>17946879.294913922</v>
      </c>
    </row>
    <row r="50" spans="1:34" ht="15.75" thickBot="1" x14ac:dyDescent="0.3">
      <c r="A50" s="44"/>
      <c r="B50" s="3" t="s">
        <v>35</v>
      </c>
      <c r="C50" s="7">
        <v>45500000</v>
      </c>
      <c r="D50" s="10">
        <f t="shared" si="6"/>
        <v>40950000</v>
      </c>
      <c r="E50" s="10">
        <f t="shared" si="7"/>
        <v>42588000</v>
      </c>
      <c r="F50" s="23">
        <f t="shared" si="8"/>
        <v>43865640</v>
      </c>
      <c r="G50" s="10">
        <f t="shared" si="54"/>
        <v>47092500</v>
      </c>
      <c r="H50" s="10">
        <f t="shared" si="67"/>
        <v>44135000</v>
      </c>
      <c r="I50" s="10">
        <f t="shared" si="58"/>
        <v>45955000</v>
      </c>
      <c r="J50" s="10">
        <f t="shared" si="89"/>
        <v>46410000</v>
      </c>
      <c r="K50" s="10">
        <f t="shared" si="56"/>
        <v>47775000</v>
      </c>
      <c r="L50" s="27">
        <f t="shared" si="72"/>
        <v>44817500</v>
      </c>
      <c r="M50" s="17">
        <f t="shared" si="42"/>
        <v>46865000</v>
      </c>
      <c r="N50" s="10">
        <f t="shared" si="68"/>
        <v>46209800</v>
      </c>
      <c r="O50" s="10">
        <f t="shared" si="68"/>
        <v>41588820</v>
      </c>
      <c r="P50" s="10">
        <f t="shared" si="68"/>
        <v>43252372.800000004</v>
      </c>
      <c r="Q50" s="10">
        <f t="shared" si="74"/>
        <v>44549943.984000005</v>
      </c>
      <c r="R50" s="10">
        <f t="shared" si="75"/>
        <v>47827143</v>
      </c>
      <c r="S50" s="10">
        <f t="shared" si="76"/>
        <v>44823506</v>
      </c>
      <c r="T50" s="10">
        <f t="shared" si="76"/>
        <v>46671898</v>
      </c>
      <c r="U50" s="10">
        <f t="shared" si="76"/>
        <v>47133996</v>
      </c>
      <c r="V50" s="10">
        <f t="shared" si="77"/>
        <v>47596094</v>
      </c>
      <c r="W50" s="10">
        <f t="shared" si="90"/>
        <v>44117420.256000005</v>
      </c>
      <c r="X50" s="10">
        <f t="shared" si="79"/>
        <v>45414991.440000005</v>
      </c>
      <c r="Y50" s="27">
        <f t="shared" si="80"/>
        <v>42603587.208000004</v>
      </c>
      <c r="Z50" s="17">
        <f t="shared" si="81"/>
        <v>44549943.984000005</v>
      </c>
      <c r="AA50" s="10">
        <f t="shared" si="82"/>
        <v>43927109.815680005</v>
      </c>
      <c r="AB50" s="10">
        <f t="shared" si="83"/>
        <v>45244923.110150404</v>
      </c>
      <c r="AC50" s="10">
        <f t="shared" si="84"/>
        <v>48573246.430800006</v>
      </c>
      <c r="AD50" s="10">
        <f t="shared" si="85"/>
        <v>45522752.693599999</v>
      </c>
      <c r="AE50" s="10">
        <f t="shared" si="86"/>
        <v>47399979.608800001</v>
      </c>
      <c r="AF50" s="10">
        <f t="shared" si="87"/>
        <v>47869286.3376</v>
      </c>
      <c r="AG50" s="10">
        <f t="shared" si="88"/>
        <v>48338593.066400006</v>
      </c>
      <c r="AH50" s="10">
        <f t="shared" si="88"/>
        <v>44805652.011993609</v>
      </c>
    </row>
    <row r="51" spans="1:34" x14ac:dyDescent="0.25">
      <c r="A51" s="42">
        <v>2020</v>
      </c>
      <c r="B51" s="4" t="s">
        <v>128</v>
      </c>
      <c r="C51" s="5">
        <v>144000000</v>
      </c>
      <c r="D51" s="12">
        <f t="shared" ref="D51:D54" si="91">C51*0.9</f>
        <v>129600000</v>
      </c>
      <c r="E51" s="8">
        <f t="shared" ref="E51:E54" si="92">D51*1.04</f>
        <v>134784000</v>
      </c>
      <c r="F51" s="21">
        <f t="shared" ref="F51:F54" si="93">E51*1.03</f>
        <v>138827520</v>
      </c>
      <c r="G51" s="8">
        <f t="shared" ref="G51:G54" si="94">C51*1.035</f>
        <v>149040000</v>
      </c>
      <c r="H51" s="8">
        <f t="shared" ref="H51:H54" si="95">C51*0.97</f>
        <v>139680000</v>
      </c>
      <c r="I51" s="8">
        <f t="shared" ref="I51:I54" si="96">C51*1.01</f>
        <v>145440000</v>
      </c>
      <c r="J51" s="8">
        <f t="shared" ref="J51:J54" si="97">C51*1.021</f>
        <v>147024000</v>
      </c>
      <c r="K51" s="8">
        <f t="shared" ref="K51:K54" si="98">C51*1.05</f>
        <v>151200000</v>
      </c>
      <c r="L51" s="25">
        <f t="shared" ref="L51:L54" si="99">C51*0.985</f>
        <v>141840000</v>
      </c>
      <c r="M51" s="13">
        <f t="shared" ref="M51:M54" si="100">C51*1.03</f>
        <v>148320000</v>
      </c>
      <c r="N51" s="8">
        <f t="shared" ref="N51:N54" si="101">C51*1.0156</f>
        <v>146246400</v>
      </c>
      <c r="O51" s="8">
        <f t="shared" ref="O51:O54" si="102">D51*1.0156</f>
        <v>131621760.00000001</v>
      </c>
      <c r="P51" s="8">
        <f t="shared" ref="P51:P54" si="103">E51*1.0156</f>
        <v>136886630.40000001</v>
      </c>
      <c r="Q51" s="8">
        <f t="shared" si="74"/>
        <v>140993229.31200001</v>
      </c>
      <c r="R51" s="8">
        <f t="shared" si="75"/>
        <v>151365024</v>
      </c>
      <c r="S51" s="8">
        <f t="shared" si="76"/>
        <v>141859008</v>
      </c>
      <c r="T51" s="8">
        <f t="shared" si="76"/>
        <v>147708864</v>
      </c>
      <c r="U51" s="8">
        <f t="shared" si="76"/>
        <v>149317574.40000001</v>
      </c>
      <c r="V51" s="8">
        <f t="shared" si="77"/>
        <v>150633792</v>
      </c>
      <c r="W51" s="8">
        <f t="shared" ref="W51:W54" si="104">P51*1.021</f>
        <v>139761249.63839999</v>
      </c>
      <c r="X51" s="8">
        <f t="shared" si="79"/>
        <v>143730961.92000002</v>
      </c>
      <c r="Y51" s="25">
        <f t="shared" si="80"/>
        <v>134833330.94400001</v>
      </c>
      <c r="Z51" s="13">
        <f t="shared" si="81"/>
        <v>140993229.31200001</v>
      </c>
      <c r="AA51" s="8">
        <f t="shared" si="82"/>
        <v>139022061.83424002</v>
      </c>
      <c r="AB51" s="8">
        <f t="shared" si="83"/>
        <v>143192723.68926722</v>
      </c>
      <c r="AC51" s="8">
        <f t="shared" si="84"/>
        <v>153726318.37440002</v>
      </c>
      <c r="AD51" s="8">
        <f t="shared" si="85"/>
        <v>144072008.5248</v>
      </c>
      <c r="AE51" s="8">
        <f t="shared" si="86"/>
        <v>150013122.2784</v>
      </c>
      <c r="AF51" s="8">
        <f t="shared" si="87"/>
        <v>151646928.56064001</v>
      </c>
      <c r="AG51" s="8">
        <f t="shared" si="88"/>
        <v>152983679.1552</v>
      </c>
      <c r="AH51" s="8">
        <f t="shared" si="88"/>
        <v>141941525.13275903</v>
      </c>
    </row>
    <row r="52" spans="1:34" x14ac:dyDescent="0.25">
      <c r="A52" s="43"/>
      <c r="B52" s="4" t="s">
        <v>129</v>
      </c>
      <c r="C52" s="5">
        <v>73400000</v>
      </c>
      <c r="D52" s="14">
        <f t="shared" si="91"/>
        <v>66060000</v>
      </c>
      <c r="E52" s="9">
        <f t="shared" si="92"/>
        <v>68702400</v>
      </c>
      <c r="F52" s="22">
        <f t="shared" si="93"/>
        <v>70763472</v>
      </c>
      <c r="G52" s="9">
        <f t="shared" si="94"/>
        <v>75969000</v>
      </c>
      <c r="H52" s="9">
        <f t="shared" si="95"/>
        <v>71198000</v>
      </c>
      <c r="I52" s="9">
        <f t="shared" si="96"/>
        <v>74134000</v>
      </c>
      <c r="J52" s="9">
        <f t="shared" si="97"/>
        <v>74941400</v>
      </c>
      <c r="K52" s="9">
        <f t="shared" si="98"/>
        <v>77070000</v>
      </c>
      <c r="L52" s="26">
        <f t="shared" si="99"/>
        <v>72299000</v>
      </c>
      <c r="M52" s="15">
        <f t="shared" si="100"/>
        <v>75602000</v>
      </c>
      <c r="N52" s="9">
        <f t="shared" si="101"/>
        <v>74545040</v>
      </c>
      <c r="O52" s="9">
        <f t="shared" si="102"/>
        <v>67090536.000000007</v>
      </c>
      <c r="P52" s="9">
        <f t="shared" si="103"/>
        <v>69774157.439999998</v>
      </c>
      <c r="Q52" s="9">
        <f t="shared" si="74"/>
        <v>71867382.163200006</v>
      </c>
      <c r="R52" s="9">
        <f t="shared" si="75"/>
        <v>77154116.400000006</v>
      </c>
      <c r="S52" s="9">
        <f t="shared" si="76"/>
        <v>72308688.799999997</v>
      </c>
      <c r="T52" s="9">
        <f t="shared" si="76"/>
        <v>75290490.400000006</v>
      </c>
      <c r="U52" s="9">
        <f t="shared" si="76"/>
        <v>76110485.840000004</v>
      </c>
      <c r="V52" s="9">
        <f t="shared" si="77"/>
        <v>76781391.200000003</v>
      </c>
      <c r="W52" s="9">
        <f t="shared" si="104"/>
        <v>71239414.74623999</v>
      </c>
      <c r="X52" s="9">
        <f t="shared" si="79"/>
        <v>73262865.312000006</v>
      </c>
      <c r="Y52" s="26">
        <f t="shared" si="80"/>
        <v>68727545.078400001</v>
      </c>
      <c r="Z52" s="15">
        <f t="shared" si="81"/>
        <v>71867382.163200006</v>
      </c>
      <c r="AA52" s="9">
        <f t="shared" si="82"/>
        <v>70862634.296064004</v>
      </c>
      <c r="AB52" s="9">
        <f t="shared" si="83"/>
        <v>72988513.324945927</v>
      </c>
      <c r="AC52" s="9">
        <f t="shared" si="84"/>
        <v>78357720.615840018</v>
      </c>
      <c r="AD52" s="9">
        <f t="shared" si="85"/>
        <v>73436704.345280007</v>
      </c>
      <c r="AE52" s="9">
        <f t="shared" si="86"/>
        <v>76465022.05024001</v>
      </c>
      <c r="AF52" s="9">
        <f t="shared" si="87"/>
        <v>77297809.41910401</v>
      </c>
      <c r="AG52" s="9">
        <f t="shared" si="88"/>
        <v>77979180.902720004</v>
      </c>
      <c r="AH52" s="9">
        <f t="shared" si="88"/>
        <v>72350749.616281331</v>
      </c>
    </row>
    <row r="53" spans="1:34" x14ac:dyDescent="0.25">
      <c r="A53" s="43"/>
      <c r="B53" s="4" t="s">
        <v>130</v>
      </c>
      <c r="C53" s="5">
        <v>65500000</v>
      </c>
      <c r="D53" s="14">
        <f t="shared" si="91"/>
        <v>58950000</v>
      </c>
      <c r="E53" s="9">
        <f t="shared" si="92"/>
        <v>61308000</v>
      </c>
      <c r="F53" s="22">
        <f t="shared" si="93"/>
        <v>63147240</v>
      </c>
      <c r="G53" s="9">
        <f t="shared" si="94"/>
        <v>67792500</v>
      </c>
      <c r="H53" s="9">
        <f t="shared" si="95"/>
        <v>63535000</v>
      </c>
      <c r="I53" s="9">
        <f t="shared" si="96"/>
        <v>66155000</v>
      </c>
      <c r="J53" s="9">
        <f t="shared" si="97"/>
        <v>66875499.999999993</v>
      </c>
      <c r="K53" s="9">
        <f t="shared" si="98"/>
        <v>68775000</v>
      </c>
      <c r="L53" s="26">
        <f t="shared" si="99"/>
        <v>64517500</v>
      </c>
      <c r="M53" s="15">
        <f t="shared" si="100"/>
        <v>67465000</v>
      </c>
      <c r="N53" s="9">
        <f t="shared" si="101"/>
        <v>66521800.000000007</v>
      </c>
      <c r="O53" s="9">
        <f t="shared" si="102"/>
        <v>59869620</v>
      </c>
      <c r="P53" s="9">
        <f t="shared" si="103"/>
        <v>62264404.800000004</v>
      </c>
      <c r="Q53" s="9">
        <f t="shared" si="74"/>
        <v>64132336.944000006</v>
      </c>
      <c r="R53" s="9">
        <f t="shared" si="75"/>
        <v>68850063</v>
      </c>
      <c r="S53" s="9">
        <f t="shared" si="76"/>
        <v>64526146</v>
      </c>
      <c r="T53" s="9">
        <f t="shared" si="76"/>
        <v>67187018</v>
      </c>
      <c r="U53" s="9">
        <f t="shared" si="76"/>
        <v>67918757.799999997</v>
      </c>
      <c r="V53" s="9">
        <f t="shared" si="77"/>
        <v>68517454</v>
      </c>
      <c r="W53" s="9">
        <f t="shared" si="104"/>
        <v>63571957.300799996</v>
      </c>
      <c r="X53" s="9">
        <f t="shared" si="79"/>
        <v>65377625.040000007</v>
      </c>
      <c r="Y53" s="26">
        <f t="shared" si="80"/>
        <v>61330438.728</v>
      </c>
      <c r="Z53" s="15">
        <f t="shared" si="81"/>
        <v>64132336.944000006</v>
      </c>
      <c r="AA53" s="9">
        <f t="shared" si="82"/>
        <v>63235729.514880009</v>
      </c>
      <c r="AB53" s="9">
        <f t="shared" si="83"/>
        <v>65132801.400326408</v>
      </c>
      <c r="AC53" s="9">
        <f t="shared" si="84"/>
        <v>69924123.982800007</v>
      </c>
      <c r="AD53" s="9">
        <f t="shared" si="85"/>
        <v>65532753.877600007</v>
      </c>
      <c r="AE53" s="9">
        <f t="shared" si="86"/>
        <v>68235135.480800003</v>
      </c>
      <c r="AF53" s="9">
        <f t="shared" si="87"/>
        <v>68978290.421680003</v>
      </c>
      <c r="AG53" s="9">
        <f t="shared" si="88"/>
        <v>69586326.282399997</v>
      </c>
      <c r="AH53" s="9">
        <f t="shared" si="88"/>
        <v>64563679.834692478</v>
      </c>
    </row>
    <row r="54" spans="1:34" ht="15.75" thickBot="1" x14ac:dyDescent="0.3">
      <c r="A54" s="44"/>
      <c r="B54" s="3" t="s">
        <v>131</v>
      </c>
      <c r="C54" s="7">
        <v>200000000</v>
      </c>
      <c r="D54" s="16">
        <f t="shared" si="91"/>
        <v>180000000</v>
      </c>
      <c r="E54" s="10">
        <f t="shared" si="92"/>
        <v>187200000</v>
      </c>
      <c r="F54" s="23">
        <f t="shared" si="93"/>
        <v>192816000</v>
      </c>
      <c r="G54" s="10">
        <f t="shared" si="94"/>
        <v>206999999.99999997</v>
      </c>
      <c r="H54" s="10">
        <f t="shared" si="95"/>
        <v>194000000</v>
      </c>
      <c r="I54" s="10">
        <f t="shared" si="96"/>
        <v>202000000</v>
      </c>
      <c r="J54" s="10">
        <f t="shared" si="97"/>
        <v>204199999.99999997</v>
      </c>
      <c r="K54" s="10">
        <f t="shared" si="98"/>
        <v>210000000</v>
      </c>
      <c r="L54" s="27">
        <f t="shared" si="99"/>
        <v>197000000</v>
      </c>
      <c r="M54" s="17">
        <f t="shared" si="100"/>
        <v>206000000</v>
      </c>
      <c r="N54" s="10">
        <f t="shared" si="101"/>
        <v>203120000</v>
      </c>
      <c r="O54" s="10">
        <f t="shared" si="102"/>
        <v>182808000</v>
      </c>
      <c r="P54" s="10">
        <f t="shared" si="103"/>
        <v>190120320</v>
      </c>
      <c r="Q54" s="10">
        <f t="shared" si="74"/>
        <v>195823929.60000002</v>
      </c>
      <c r="R54" s="10">
        <f t="shared" si="75"/>
        <v>210229199.99999997</v>
      </c>
      <c r="S54" s="10">
        <f t="shared" si="76"/>
        <v>197026400</v>
      </c>
      <c r="T54" s="10">
        <f t="shared" si="76"/>
        <v>205151200</v>
      </c>
      <c r="U54" s="10">
        <f t="shared" si="76"/>
        <v>207385519.99999997</v>
      </c>
      <c r="V54" s="10">
        <f t="shared" si="77"/>
        <v>209213600</v>
      </c>
      <c r="W54" s="10">
        <f t="shared" si="104"/>
        <v>194112846.71999997</v>
      </c>
      <c r="X54" s="10">
        <f t="shared" si="79"/>
        <v>199626336</v>
      </c>
      <c r="Y54" s="27">
        <f t="shared" si="80"/>
        <v>187268515.19999999</v>
      </c>
      <c r="Z54" s="17">
        <f t="shared" si="81"/>
        <v>195823929.59999999</v>
      </c>
      <c r="AA54" s="10">
        <f t="shared" si="82"/>
        <v>193086196.99200001</v>
      </c>
      <c r="AB54" s="10">
        <f t="shared" si="83"/>
        <v>198878782.90176004</v>
      </c>
      <c r="AC54" s="10">
        <f t="shared" si="84"/>
        <v>213508775.51999998</v>
      </c>
      <c r="AD54" s="10">
        <f t="shared" si="85"/>
        <v>200100011.84</v>
      </c>
      <c r="AE54" s="10">
        <f t="shared" si="86"/>
        <v>208351558.72</v>
      </c>
      <c r="AF54" s="10">
        <f t="shared" si="87"/>
        <v>210620734.11199999</v>
      </c>
      <c r="AG54" s="10">
        <f t="shared" si="88"/>
        <v>212477332.16000003</v>
      </c>
      <c r="AH54" s="10">
        <f t="shared" si="88"/>
        <v>197141007.12883198</v>
      </c>
    </row>
    <row r="55" spans="1:34" x14ac:dyDescent="0.25">
      <c r="A55" s="42">
        <v>2021</v>
      </c>
      <c r="B55" s="4" t="s">
        <v>132</v>
      </c>
      <c r="C55" s="5">
        <v>52200000</v>
      </c>
      <c r="D55" s="8">
        <f>C55*0.9</f>
        <v>46980000</v>
      </c>
      <c r="E55" s="13">
        <f>D55*1.04</f>
        <v>48859200</v>
      </c>
      <c r="F55" s="21">
        <f>E55*1.03</f>
        <v>50324976</v>
      </c>
      <c r="G55" s="13">
        <f>C55*1.035</f>
        <v>54026999.999999993</v>
      </c>
      <c r="H55" s="8">
        <f>C55*0.97</f>
        <v>50634000</v>
      </c>
      <c r="I55" s="8">
        <f>C55*1.01</f>
        <v>52722000</v>
      </c>
      <c r="J55" s="8">
        <f>C55*1.021</f>
        <v>53296199.999999993</v>
      </c>
      <c r="K55" s="8">
        <f>C55*1.05</f>
        <v>54810000</v>
      </c>
      <c r="L55" s="25">
        <f>C55*0.985</f>
        <v>51417000</v>
      </c>
      <c r="M55" s="8">
        <f>C55*1.03</f>
        <v>53766000</v>
      </c>
      <c r="N55" s="13">
        <f t="shared" ref="N55:U56" si="105">C55*1.0156</f>
        <v>53014320</v>
      </c>
      <c r="O55" s="8">
        <f t="shared" si="105"/>
        <v>47712888</v>
      </c>
      <c r="P55" s="13">
        <f t="shared" si="105"/>
        <v>49621403.520000003</v>
      </c>
      <c r="Q55" s="8">
        <f t="shared" si="105"/>
        <v>51110045.625600003</v>
      </c>
      <c r="R55" s="13">
        <f t="shared" si="105"/>
        <v>54869821.199999996</v>
      </c>
      <c r="S55" s="8">
        <f t="shared" si="105"/>
        <v>51423890.400000006</v>
      </c>
      <c r="T55" s="13">
        <f t="shared" si="105"/>
        <v>53544463.200000003</v>
      </c>
      <c r="U55" s="8">
        <f t="shared" si="105"/>
        <v>54127620.719999999</v>
      </c>
      <c r="V55" s="8">
        <f>M55*1.0156</f>
        <v>54604749.600000001</v>
      </c>
      <c r="W55" s="8">
        <f>P55*1.021</f>
        <v>50663452.993919998</v>
      </c>
      <c r="X55" s="8">
        <f>P55*1.05</f>
        <v>52102473.696000002</v>
      </c>
      <c r="Y55" s="25">
        <f>P55*0.985</f>
        <v>48877082.467200004</v>
      </c>
      <c r="Z55" s="8">
        <f>P55*1.03</f>
        <v>51110045.625600003</v>
      </c>
      <c r="AA55" s="13">
        <f t="shared" ref="AA55:AH56" si="106">P55*1.0156</f>
        <v>50395497.414912008</v>
      </c>
      <c r="AB55" s="8">
        <f t="shared" si="106"/>
        <v>51907362.337359369</v>
      </c>
      <c r="AC55" s="13">
        <f t="shared" si="106"/>
        <v>55725790.410719998</v>
      </c>
      <c r="AD55" s="8">
        <f t="shared" si="106"/>
        <v>52226103.090240009</v>
      </c>
      <c r="AE55" s="13">
        <f t="shared" si="106"/>
        <v>54379756.825920008</v>
      </c>
      <c r="AF55" s="8">
        <f t="shared" si="106"/>
        <v>54972011.603232004</v>
      </c>
      <c r="AG55" s="8">
        <f t="shared" si="106"/>
        <v>55456583.693760008</v>
      </c>
      <c r="AH55" s="8">
        <f t="shared" si="106"/>
        <v>51453802.860625155</v>
      </c>
    </row>
    <row r="56" spans="1:34" x14ac:dyDescent="0.25">
      <c r="A56" s="43"/>
      <c r="B56" s="4" t="s">
        <v>121</v>
      </c>
      <c r="C56" s="5">
        <v>63400000</v>
      </c>
      <c r="D56" s="9">
        <f>C56*0.9</f>
        <v>57060000</v>
      </c>
      <c r="E56" s="15">
        <f>D56*1.04</f>
        <v>59342400</v>
      </c>
      <c r="F56" s="22">
        <f>E56*1.03</f>
        <v>61122672</v>
      </c>
      <c r="G56" s="15">
        <f>C56*1.035</f>
        <v>65618999.999999993</v>
      </c>
      <c r="H56" s="9">
        <f>C56*0.97</f>
        <v>61498000</v>
      </c>
      <c r="I56" s="9">
        <f>C56*1.01</f>
        <v>64034000</v>
      </c>
      <c r="J56" s="9">
        <f>C56*1.021</f>
        <v>64731399.999999993</v>
      </c>
      <c r="K56" s="9">
        <f>C56*1.05</f>
        <v>66570000</v>
      </c>
      <c r="L56" s="26">
        <f>C56*0.985</f>
        <v>62449000</v>
      </c>
      <c r="M56" s="9">
        <f>C56*1.03</f>
        <v>65302000</v>
      </c>
      <c r="N56" s="15">
        <f t="shared" si="105"/>
        <v>64389040</v>
      </c>
      <c r="O56" s="9">
        <f t="shared" si="105"/>
        <v>57950136</v>
      </c>
      <c r="P56" s="15">
        <f t="shared" si="105"/>
        <v>60268141.440000005</v>
      </c>
      <c r="Q56" s="9">
        <f t="shared" si="105"/>
        <v>62076185.683200002</v>
      </c>
      <c r="R56" s="15">
        <f t="shared" si="105"/>
        <v>66642656.399999999</v>
      </c>
      <c r="S56" s="9">
        <f t="shared" si="105"/>
        <v>62457368.800000004</v>
      </c>
      <c r="T56" s="15">
        <f t="shared" si="105"/>
        <v>65032930.400000006</v>
      </c>
      <c r="U56" s="9">
        <f t="shared" si="105"/>
        <v>65741209.839999996</v>
      </c>
      <c r="V56" s="9">
        <f>M56*1.0156</f>
        <v>66320711.200000003</v>
      </c>
      <c r="W56" s="9">
        <f>P56*1.021</f>
        <v>61533772.410240002</v>
      </c>
      <c r="X56" s="9">
        <f>P56*1.05</f>
        <v>63281548.512000009</v>
      </c>
      <c r="Y56" s="26">
        <f>P56*0.985</f>
        <v>59364119.318400003</v>
      </c>
      <c r="Z56" s="9">
        <f>P56*1.03</f>
        <v>62076185.683200009</v>
      </c>
      <c r="AA56" s="15">
        <f t="shared" si="106"/>
        <v>61208324.44646401</v>
      </c>
      <c r="AB56" s="9">
        <f t="shared" si="106"/>
        <v>63044574.179857925</v>
      </c>
      <c r="AC56" s="15">
        <f t="shared" si="106"/>
        <v>67682281.83984001</v>
      </c>
      <c r="AD56" s="9">
        <f t="shared" si="106"/>
        <v>63431703.753280006</v>
      </c>
      <c r="AE56" s="15">
        <f t="shared" si="106"/>
        <v>66047444.114240013</v>
      </c>
      <c r="AF56" s="9">
        <f t="shared" si="106"/>
        <v>66766772.713504001</v>
      </c>
      <c r="AG56" s="9">
        <f t="shared" si="106"/>
        <v>67355314.294720009</v>
      </c>
      <c r="AH56" s="9">
        <f t="shared" si="106"/>
        <v>62493699.259839751</v>
      </c>
    </row>
    <row r="57" spans="1:34" x14ac:dyDescent="0.25">
      <c r="A57" s="43"/>
      <c r="B57" s="4" t="s">
        <v>133</v>
      </c>
      <c r="C57" s="5">
        <v>36260000</v>
      </c>
      <c r="D57" s="9">
        <f t="shared" ref="D57:D60" si="107">C57*0.9</f>
        <v>32634000</v>
      </c>
      <c r="E57" s="15">
        <f t="shared" ref="E57:E60" si="108">D57*1.04</f>
        <v>33939360</v>
      </c>
      <c r="F57" s="22">
        <f t="shared" ref="F57:F60" si="109">E57*1.03</f>
        <v>34957540.800000004</v>
      </c>
      <c r="G57" s="15">
        <f>C57*1.035</f>
        <v>37529100</v>
      </c>
      <c r="H57" s="9">
        <f t="shared" ref="H57:H60" si="110">0.94*C57</f>
        <v>34084400</v>
      </c>
      <c r="I57" s="9">
        <f t="shared" ref="I57" si="111">C57*1.06</f>
        <v>38435600</v>
      </c>
      <c r="J57" s="9">
        <f t="shared" ref="J57:J58" si="112">C57*0.975</f>
        <v>35353500</v>
      </c>
      <c r="K57" s="9">
        <f t="shared" ref="K57" si="113">C57*0.92</f>
        <v>33359200</v>
      </c>
      <c r="L57" s="26">
        <f>C57*1.018</f>
        <v>36912680</v>
      </c>
      <c r="M57" s="9">
        <f t="shared" ref="M57:M60" si="114">C57*1.03</f>
        <v>37347800</v>
      </c>
      <c r="N57" s="15">
        <f t="shared" ref="N57:N60" si="115">C57*1.042</f>
        <v>37782920</v>
      </c>
      <c r="O57" s="9">
        <f t="shared" ref="O57:O60" si="116">D57*1.042</f>
        <v>34004628</v>
      </c>
      <c r="P57" s="15">
        <f t="shared" ref="P57:P60" si="117">E57*1.042</f>
        <v>35364813.120000005</v>
      </c>
      <c r="Q57" s="9">
        <f t="shared" ref="Q57:Q60" si="118">F57*1.042</f>
        <v>36425757.513600007</v>
      </c>
      <c r="R57" s="15">
        <f t="shared" ref="R57:R60" si="119">G57*1.042</f>
        <v>39105322.200000003</v>
      </c>
      <c r="S57" s="9">
        <f t="shared" ref="S57:S60" si="120">H57*1.042</f>
        <v>35515944.800000004</v>
      </c>
      <c r="T57" s="15">
        <f t="shared" ref="T57:T60" si="121">I57*1.042</f>
        <v>40049895.200000003</v>
      </c>
      <c r="U57" s="9">
        <f t="shared" ref="U57:U60" si="122">J57*1.042</f>
        <v>36838347</v>
      </c>
      <c r="V57" s="9">
        <f t="shared" ref="V57:V60" si="123">M57*1.042</f>
        <v>38916407.600000001</v>
      </c>
      <c r="W57" s="9">
        <f t="shared" ref="W57:W58" si="124">P57*0.975</f>
        <v>34480692.792000003</v>
      </c>
      <c r="X57" s="9">
        <f t="shared" ref="X57" si="125">P57*0.92</f>
        <v>32535628.070400007</v>
      </c>
      <c r="Y57" s="26">
        <f>P57*1.018</f>
        <v>36001379.756160006</v>
      </c>
      <c r="Z57" s="9">
        <f t="shared" ref="Z57:Z60" si="126">P57*1.03</f>
        <v>36425757.513600007</v>
      </c>
      <c r="AA57" s="15">
        <f t="shared" ref="AA57:AA60" si="127">P57*1.042</f>
        <v>36850135.271040007</v>
      </c>
      <c r="AB57" s="9">
        <f t="shared" ref="AB57:AB60" si="128">Q57*1.042</f>
        <v>37955639.329171211</v>
      </c>
      <c r="AC57" s="15">
        <f t="shared" ref="AC57:AC60" si="129">R57*1.042</f>
        <v>40747745.732400008</v>
      </c>
      <c r="AD57" s="9">
        <f t="shared" ref="AD57:AD60" si="130">S57*1.042</f>
        <v>37007614.481600009</v>
      </c>
      <c r="AE57" s="15">
        <f t="shared" ref="AE57:AE60" si="131">T57*1.042</f>
        <v>41731990.798400007</v>
      </c>
      <c r="AF57" s="9">
        <f t="shared" ref="AF57:AF60" si="132">U57*1.042</f>
        <v>38385557.574000001</v>
      </c>
      <c r="AG57" s="9">
        <f t="shared" ref="AG57:AH60" si="133">V57*1.042</f>
        <v>40550896.7192</v>
      </c>
      <c r="AH57" s="9">
        <f t="shared" si="133"/>
        <v>35928881.889264002</v>
      </c>
    </row>
    <row r="58" spans="1:34" x14ac:dyDescent="0.25">
      <c r="A58" s="43"/>
      <c r="B58" s="4" t="s">
        <v>134</v>
      </c>
      <c r="C58" s="5">
        <v>68275000</v>
      </c>
      <c r="D58" s="9">
        <f t="shared" si="107"/>
        <v>61447500</v>
      </c>
      <c r="E58" s="15">
        <f t="shared" si="108"/>
        <v>63905400</v>
      </c>
      <c r="F58" s="22">
        <f t="shared" si="109"/>
        <v>65822562</v>
      </c>
      <c r="G58" s="15">
        <f t="shared" ref="G58:G60" si="134">C58*1.035</f>
        <v>70664625</v>
      </c>
      <c r="H58" s="9">
        <f t="shared" si="110"/>
        <v>64178500</v>
      </c>
      <c r="I58" s="9">
        <f>C58*1.06</f>
        <v>72371500</v>
      </c>
      <c r="J58" s="9">
        <f t="shared" si="112"/>
        <v>66568125</v>
      </c>
      <c r="K58" s="9">
        <f>C58*1.05</f>
        <v>71688750</v>
      </c>
      <c r="L58" s="26">
        <f t="shared" ref="L58:L60" si="135">C58*1.018</f>
        <v>69503950</v>
      </c>
      <c r="M58" s="9">
        <f t="shared" si="114"/>
        <v>70323250</v>
      </c>
      <c r="N58" s="15">
        <f t="shared" si="115"/>
        <v>71142550</v>
      </c>
      <c r="O58" s="9">
        <f t="shared" si="116"/>
        <v>64028295</v>
      </c>
      <c r="P58" s="15">
        <f t="shared" si="117"/>
        <v>66589426.800000004</v>
      </c>
      <c r="Q58" s="9">
        <f t="shared" si="118"/>
        <v>68587109.604000002</v>
      </c>
      <c r="R58" s="15">
        <f t="shared" si="119"/>
        <v>73632539.25</v>
      </c>
      <c r="S58" s="9">
        <f t="shared" si="120"/>
        <v>66873997</v>
      </c>
      <c r="T58" s="15">
        <f t="shared" si="121"/>
        <v>75411103</v>
      </c>
      <c r="U58" s="9">
        <f t="shared" si="122"/>
        <v>69363986.25</v>
      </c>
      <c r="V58" s="9">
        <f t="shared" si="123"/>
        <v>73276826.5</v>
      </c>
      <c r="W58" s="9">
        <f t="shared" si="124"/>
        <v>64924691.130000003</v>
      </c>
      <c r="X58" s="9">
        <f>P58*1.05</f>
        <v>69918898.140000001</v>
      </c>
      <c r="Y58" s="26">
        <f t="shared" ref="Y58:Y60" si="136">P58*1.018</f>
        <v>67788036.4824</v>
      </c>
      <c r="Z58" s="9">
        <f t="shared" si="126"/>
        <v>68587109.604000002</v>
      </c>
      <c r="AA58" s="15">
        <f t="shared" si="127"/>
        <v>69386182.725600004</v>
      </c>
      <c r="AB58" s="9">
        <f t="shared" si="128"/>
        <v>71467768.207368001</v>
      </c>
      <c r="AC58" s="15">
        <f t="shared" si="129"/>
        <v>76725105.898499995</v>
      </c>
      <c r="AD58" s="9">
        <f t="shared" si="130"/>
        <v>69682704.873999998</v>
      </c>
      <c r="AE58" s="15">
        <f t="shared" si="131"/>
        <v>78578369.326000005</v>
      </c>
      <c r="AF58" s="9">
        <f t="shared" si="132"/>
        <v>72277273.672499999</v>
      </c>
      <c r="AG58" s="9">
        <f t="shared" si="133"/>
        <v>76354453.213</v>
      </c>
      <c r="AH58" s="9">
        <f t="shared" si="133"/>
        <v>67651528.157460004</v>
      </c>
    </row>
    <row r="59" spans="1:34" x14ac:dyDescent="0.25">
      <c r="A59" s="43"/>
      <c r="B59" s="4" t="s">
        <v>135</v>
      </c>
      <c r="C59" s="5">
        <v>75900000</v>
      </c>
      <c r="D59" s="9">
        <f t="shared" si="107"/>
        <v>68310000</v>
      </c>
      <c r="E59" s="15">
        <f t="shared" si="108"/>
        <v>71042400</v>
      </c>
      <c r="F59" s="22">
        <f t="shared" si="109"/>
        <v>73173672</v>
      </c>
      <c r="G59" s="15">
        <f t="shared" si="134"/>
        <v>78556500</v>
      </c>
      <c r="H59" s="9">
        <f t="shared" si="110"/>
        <v>71346000</v>
      </c>
      <c r="I59" s="9">
        <f>C59*1.01</f>
        <v>76659000</v>
      </c>
      <c r="J59" s="9">
        <f>C59*1.021</f>
        <v>77493900</v>
      </c>
      <c r="K59" s="9">
        <f t="shared" ref="K59:K60" si="137">C59*1.05</f>
        <v>79695000</v>
      </c>
      <c r="L59" s="26">
        <f t="shared" si="135"/>
        <v>77266200</v>
      </c>
      <c r="M59" s="9">
        <f t="shared" si="114"/>
        <v>78177000</v>
      </c>
      <c r="N59" s="15">
        <f t="shared" si="115"/>
        <v>79087800</v>
      </c>
      <c r="O59" s="9">
        <f t="shared" si="116"/>
        <v>71179020</v>
      </c>
      <c r="P59" s="15">
        <f t="shared" si="117"/>
        <v>74026180.799999997</v>
      </c>
      <c r="Q59" s="9">
        <f t="shared" si="118"/>
        <v>76246966.224000007</v>
      </c>
      <c r="R59" s="15">
        <f t="shared" si="119"/>
        <v>81855873</v>
      </c>
      <c r="S59" s="9">
        <f t="shared" si="120"/>
        <v>74342532</v>
      </c>
      <c r="T59" s="15">
        <f t="shared" si="121"/>
        <v>79878678</v>
      </c>
      <c r="U59" s="9">
        <f t="shared" si="122"/>
        <v>80748643.799999997</v>
      </c>
      <c r="V59" s="9">
        <f t="shared" si="123"/>
        <v>81460434</v>
      </c>
      <c r="W59" s="9">
        <f>P59*1.021</f>
        <v>75580730.596799985</v>
      </c>
      <c r="X59" s="9">
        <f t="shared" ref="X59:X60" si="138">P59*1.05</f>
        <v>77727489.840000004</v>
      </c>
      <c r="Y59" s="26">
        <f t="shared" si="136"/>
        <v>75358652.054399997</v>
      </c>
      <c r="Z59" s="9">
        <f t="shared" si="126"/>
        <v>76246966.223999992</v>
      </c>
      <c r="AA59" s="15">
        <f t="shared" si="127"/>
        <v>77135280.393600002</v>
      </c>
      <c r="AB59" s="9">
        <f t="shared" si="128"/>
        <v>79449338.805408016</v>
      </c>
      <c r="AC59" s="15">
        <f t="shared" si="129"/>
        <v>85293819.666000009</v>
      </c>
      <c r="AD59" s="9">
        <f t="shared" si="130"/>
        <v>77464918.343999997</v>
      </c>
      <c r="AE59" s="15">
        <f t="shared" si="131"/>
        <v>83233582.475999996</v>
      </c>
      <c r="AF59" s="9">
        <f t="shared" si="132"/>
        <v>84140086.839599997</v>
      </c>
      <c r="AG59" s="9">
        <f t="shared" si="133"/>
        <v>84881772.228</v>
      </c>
      <c r="AH59" s="9">
        <f t="shared" si="133"/>
        <v>78755121.281865582</v>
      </c>
    </row>
    <row r="60" spans="1:34" ht="15.75" thickBot="1" x14ac:dyDescent="0.3">
      <c r="A60" s="43"/>
      <c r="B60" s="4" t="s">
        <v>136</v>
      </c>
      <c r="C60" s="7">
        <v>62600000</v>
      </c>
      <c r="D60" s="10">
        <f t="shared" si="107"/>
        <v>56340000</v>
      </c>
      <c r="E60" s="17">
        <f t="shared" si="108"/>
        <v>58593600</v>
      </c>
      <c r="F60" s="23">
        <f t="shared" si="109"/>
        <v>60351408</v>
      </c>
      <c r="G60" s="17">
        <f t="shared" si="134"/>
        <v>64790999.999999993</v>
      </c>
      <c r="H60" s="10">
        <f t="shared" si="110"/>
        <v>58844000</v>
      </c>
      <c r="I60" s="10">
        <f t="shared" ref="I60" si="139">C60*1.01</f>
        <v>63226000</v>
      </c>
      <c r="J60" s="10">
        <f t="shared" ref="J60" si="140">C60*1.021</f>
        <v>63914599.999999993</v>
      </c>
      <c r="K60" s="10">
        <f t="shared" si="137"/>
        <v>65730000</v>
      </c>
      <c r="L60" s="27">
        <f t="shared" si="135"/>
        <v>63726800</v>
      </c>
      <c r="M60" s="10">
        <f t="shared" si="114"/>
        <v>64478000</v>
      </c>
      <c r="N60" s="17">
        <f t="shared" si="115"/>
        <v>65229200</v>
      </c>
      <c r="O60" s="10">
        <f t="shared" si="116"/>
        <v>58706280</v>
      </c>
      <c r="P60" s="17">
        <f t="shared" si="117"/>
        <v>61054531.200000003</v>
      </c>
      <c r="Q60" s="10">
        <f t="shared" si="118"/>
        <v>62886167.136</v>
      </c>
      <c r="R60" s="17">
        <f t="shared" si="119"/>
        <v>67512222</v>
      </c>
      <c r="S60" s="10">
        <f t="shared" si="120"/>
        <v>61315448</v>
      </c>
      <c r="T60" s="17">
        <f t="shared" si="121"/>
        <v>65881492</v>
      </c>
      <c r="U60" s="10">
        <f t="shared" si="122"/>
        <v>66599013.199999996</v>
      </c>
      <c r="V60" s="10">
        <f t="shared" si="123"/>
        <v>67186076</v>
      </c>
      <c r="W60" s="10">
        <f t="shared" ref="W60" si="141">P60*1.021</f>
        <v>62336676.3552</v>
      </c>
      <c r="X60" s="10">
        <f t="shared" si="138"/>
        <v>64107257.760000005</v>
      </c>
      <c r="Y60" s="27">
        <f t="shared" si="136"/>
        <v>62153512.761600003</v>
      </c>
      <c r="Z60" s="10">
        <f t="shared" si="126"/>
        <v>62886167.136000007</v>
      </c>
      <c r="AA60" s="17">
        <f t="shared" si="127"/>
        <v>63618821.510400005</v>
      </c>
      <c r="AB60" s="10">
        <f t="shared" si="128"/>
        <v>65527386.155712001</v>
      </c>
      <c r="AC60" s="17">
        <f t="shared" si="129"/>
        <v>70347735.324000001</v>
      </c>
      <c r="AD60" s="10">
        <f t="shared" si="130"/>
        <v>63890696.816</v>
      </c>
      <c r="AE60" s="17">
        <f t="shared" si="131"/>
        <v>68648514.664000005</v>
      </c>
      <c r="AF60" s="10">
        <f t="shared" si="132"/>
        <v>69396171.7544</v>
      </c>
      <c r="AG60" s="10">
        <f t="shared" si="133"/>
        <v>70007891.192000002</v>
      </c>
      <c r="AH60" s="10">
        <f t="shared" si="133"/>
        <v>64954816.762118399</v>
      </c>
    </row>
    <row r="61" spans="1:34" x14ac:dyDescent="0.25">
      <c r="A61" s="43"/>
      <c r="B61" s="4" t="s">
        <v>24</v>
      </c>
      <c r="C61" s="5">
        <v>60500000</v>
      </c>
      <c r="D61" s="14">
        <f>C61*0.9</f>
        <v>54450000</v>
      </c>
      <c r="E61" s="9">
        <f>D61*1.04</f>
        <v>56628000</v>
      </c>
      <c r="F61" s="22">
        <f>E61*1.03</f>
        <v>58326840</v>
      </c>
      <c r="G61" s="9">
        <f>C61*1.035</f>
        <v>62617499.999999993</v>
      </c>
      <c r="H61" s="9">
        <f>C61*0.97</f>
        <v>58685000</v>
      </c>
      <c r="I61" s="9">
        <f>C61*1.01</f>
        <v>61105000</v>
      </c>
      <c r="J61" s="9">
        <f>C61*1.021</f>
        <v>61770499.999999993</v>
      </c>
      <c r="K61" s="9">
        <f>C61*1.05</f>
        <v>63525000</v>
      </c>
      <c r="L61" s="26">
        <f>C61*0.985</f>
        <v>59592500</v>
      </c>
      <c r="M61" s="15">
        <f>C61*1.03</f>
        <v>62315000</v>
      </c>
      <c r="N61" s="9">
        <f t="shared" ref="N61:U62" si="142">C61*1.0156</f>
        <v>61443800</v>
      </c>
      <c r="O61" s="9">
        <f t="shared" si="142"/>
        <v>55299420</v>
      </c>
      <c r="P61" s="9">
        <f t="shared" si="142"/>
        <v>57511396.800000004</v>
      </c>
      <c r="Q61" s="9">
        <f t="shared" si="142"/>
        <v>59236738.704000004</v>
      </c>
      <c r="R61" s="9">
        <f t="shared" si="142"/>
        <v>63594332.999999993</v>
      </c>
      <c r="S61" s="9">
        <f t="shared" si="142"/>
        <v>59600486</v>
      </c>
      <c r="T61" s="9">
        <f t="shared" si="142"/>
        <v>62058238</v>
      </c>
      <c r="U61" s="9">
        <f t="shared" si="142"/>
        <v>62734119.799999997</v>
      </c>
      <c r="V61" s="9">
        <f>M61*1.0156</f>
        <v>63287114</v>
      </c>
      <c r="W61" s="9">
        <f>P61*1.021</f>
        <v>58719136.132799998</v>
      </c>
      <c r="X61" s="9">
        <f>P61*1.05</f>
        <v>60386966.640000008</v>
      </c>
      <c r="Y61" s="26">
        <f>P61*0.985</f>
        <v>56648725.848000005</v>
      </c>
      <c r="Z61" s="15">
        <f>P61*1.03</f>
        <v>59236738.704000004</v>
      </c>
      <c r="AA61" s="9">
        <f t="shared" ref="AA61:AH62" si="143">P61*1.0156</f>
        <v>58408574.590080008</v>
      </c>
      <c r="AB61" s="9">
        <f t="shared" si="143"/>
        <v>60160831.827782407</v>
      </c>
      <c r="AC61" s="9">
        <f t="shared" si="143"/>
        <v>64586404.594799995</v>
      </c>
      <c r="AD61" s="9">
        <f t="shared" si="143"/>
        <v>60530253.581600003</v>
      </c>
      <c r="AE61" s="9">
        <f t="shared" si="143"/>
        <v>63026346.512800001</v>
      </c>
      <c r="AF61" s="9">
        <f t="shared" si="143"/>
        <v>63712772.068879999</v>
      </c>
      <c r="AG61" s="9">
        <f t="shared" si="143"/>
        <v>64274392.978400007</v>
      </c>
      <c r="AH61" s="9">
        <f t="shared" si="143"/>
        <v>59635154.656471685</v>
      </c>
    </row>
    <row r="62" spans="1:34" ht="15.75" thickBot="1" x14ac:dyDescent="0.3">
      <c r="A62" s="44"/>
      <c r="B62" s="3" t="s">
        <v>122</v>
      </c>
      <c r="C62" s="7">
        <v>49225000</v>
      </c>
      <c r="D62" s="16">
        <f>C62*0.9</f>
        <v>44302500</v>
      </c>
      <c r="E62" s="10">
        <f>D62*1.04</f>
        <v>46074600</v>
      </c>
      <c r="F62" s="23">
        <f>E62*1.03</f>
        <v>47456838</v>
      </c>
      <c r="G62" s="10">
        <f>C62*1.035</f>
        <v>50947874.999999993</v>
      </c>
      <c r="H62" s="10">
        <f>C62*0.97</f>
        <v>47748250</v>
      </c>
      <c r="I62" s="10">
        <f>C62*1.01</f>
        <v>49717250</v>
      </c>
      <c r="J62" s="10">
        <f>C62*1.021</f>
        <v>50258724.999999993</v>
      </c>
      <c r="K62" s="10">
        <f>C62*1.05</f>
        <v>51686250</v>
      </c>
      <c r="L62" s="27">
        <f>C62*0.985</f>
        <v>48486625</v>
      </c>
      <c r="M62" s="17">
        <f>C62*1.03</f>
        <v>50701750</v>
      </c>
      <c r="N62" s="10">
        <f t="shared" si="142"/>
        <v>49992910</v>
      </c>
      <c r="O62" s="10">
        <f t="shared" si="142"/>
        <v>44993619</v>
      </c>
      <c r="P62" s="10">
        <f t="shared" si="142"/>
        <v>46793363.760000005</v>
      </c>
      <c r="Q62" s="10">
        <f t="shared" si="142"/>
        <v>48197164.672800004</v>
      </c>
      <c r="R62" s="10">
        <f t="shared" si="142"/>
        <v>51742661.849999994</v>
      </c>
      <c r="S62" s="10">
        <f t="shared" si="142"/>
        <v>48493122.700000003</v>
      </c>
      <c r="T62" s="10">
        <f t="shared" si="142"/>
        <v>50492839.100000001</v>
      </c>
      <c r="U62" s="10">
        <f t="shared" si="142"/>
        <v>51042761.109999992</v>
      </c>
      <c r="V62" s="10">
        <f>M62*1.0156</f>
        <v>51492697.300000004</v>
      </c>
      <c r="W62" s="10">
        <f>P62*1.021</f>
        <v>47776024.398960002</v>
      </c>
      <c r="X62" s="10">
        <f>P62*1.05</f>
        <v>49133031.948000006</v>
      </c>
      <c r="Y62" s="27">
        <f>P62*0.985</f>
        <v>46091463.303600006</v>
      </c>
      <c r="Z62" s="17">
        <f>P62*1.03</f>
        <v>48197164.672800004</v>
      </c>
      <c r="AA62" s="10">
        <f t="shared" si="143"/>
        <v>47523340.234656006</v>
      </c>
      <c r="AB62" s="10">
        <f t="shared" si="143"/>
        <v>48949040.44169569</v>
      </c>
      <c r="AC62" s="10">
        <f t="shared" si="143"/>
        <v>52549847.374859996</v>
      </c>
      <c r="AD62" s="10">
        <f t="shared" si="143"/>
        <v>49249615.414120004</v>
      </c>
      <c r="AE62" s="10">
        <f t="shared" si="143"/>
        <v>51280527.389960006</v>
      </c>
      <c r="AF62" s="10">
        <f t="shared" si="143"/>
        <v>51839028.183315992</v>
      </c>
      <c r="AG62" s="10">
        <f t="shared" si="143"/>
        <v>52295983.377880007</v>
      </c>
      <c r="AH62" s="10">
        <f t="shared" si="143"/>
        <v>48521330.379583783</v>
      </c>
    </row>
  </sheetData>
  <mergeCells count="9">
    <mergeCell ref="A3:A17"/>
    <mergeCell ref="A51:A54"/>
    <mergeCell ref="A33:A35"/>
    <mergeCell ref="A55:A62"/>
    <mergeCell ref="A36:A50"/>
    <mergeCell ref="A19:A21"/>
    <mergeCell ref="A23:A25"/>
    <mergeCell ref="A26:A29"/>
    <mergeCell ref="A30:A32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5FDB48C166547BD6C569C02EDBFA2" ma:contentTypeVersion="14" ma:contentTypeDescription="Create a new document." ma:contentTypeScope="" ma:versionID="c0ccdc9e8c3d67206e62c46f5943e384">
  <xsd:schema xmlns:xsd="http://www.w3.org/2001/XMLSchema" xmlns:xs="http://www.w3.org/2001/XMLSchema" xmlns:p="http://schemas.microsoft.com/office/2006/metadata/properties" xmlns:ns3="e0e9b1d2-b065-4bf5-ba87-24693068ad55" xmlns:ns4="8c3cfccc-50cc-47df-818d-a70845621b89" targetNamespace="http://schemas.microsoft.com/office/2006/metadata/properties" ma:root="true" ma:fieldsID="a821ddde105131b5123cbd3c04172a7d" ns3:_="" ns4:_="">
    <xsd:import namespace="e0e9b1d2-b065-4bf5-ba87-24693068ad55"/>
    <xsd:import namespace="8c3cfccc-50cc-47df-818d-a70845621b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b1d2-b065-4bf5-ba87-24693068a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cfccc-50cc-47df-818d-a70845621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20987-BD72-4275-80CC-CA3C8B8AD2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3cfccc-50cc-47df-818d-a70845621b89"/>
    <ds:schemaRef ds:uri="e0e9b1d2-b065-4bf5-ba87-24693068ad5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CBDBA3-E109-4E4A-91A7-6F884CA4A1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D6E9A4-0422-4DC2-9632-1D80BF3EE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9b1d2-b065-4bf5-ba87-24693068ad55"/>
    <ds:schemaRef ds:uri="8c3cfccc-50cc-47df-818d-a70845621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Acharyya, Madhusudan</cp:lastModifiedBy>
  <dcterms:created xsi:type="dcterms:W3CDTF">2020-02-24T17:09:42Z</dcterms:created>
  <dcterms:modified xsi:type="dcterms:W3CDTF">2022-07-11T08:35:00Z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0x010100FE75FDB48C166547BD6C569C02EDBFA2</vt:lpwstr>
  </property>
</Properties>
</file>